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H:\Downloads\"/>
    </mc:Choice>
  </mc:AlternateContent>
  <xr:revisionPtr revIDLastSave="0" documentId="8_{6F35C5CD-D9B6-4D8C-8EFF-16C49590B36B}" xr6:coauthVersionLast="47" xr6:coauthVersionMax="47" xr10:uidLastSave="{00000000-0000-0000-0000-000000000000}"/>
  <workbookProtection workbookAlgorithmName="SHA-512" workbookHashValue="TZRP+FfdpLAw1WB+apmR0ExQ/J4Z195d6DKdR3JOZI+QUQKTWsyRd2le62saUaeKN8nSJmhbGOLj8HJVrY/K7g==" workbookSaltValue="MyjJKHZJq5ztmQ7sRvgnBA==" workbookSpinCount="100000" lockStructure="1"/>
  <bookViews>
    <workbookView xWindow="-120" yWindow="-120" windowWidth="22920" windowHeight="19050" tabRatio="801" activeTab="3" xr2:uid="{0EBB7335-96E4-4144-B550-DBCB77F0F33D}"/>
  </bookViews>
  <sheets>
    <sheet name="Totaaloverzicht" sheetId="19" r:id="rId1"/>
    <sheet name="Invoer subsidie 2024" sheetId="17" r:id="rId2"/>
    <sheet name="Invoer subsidie HBO-eis" sheetId="18" r:id="rId3"/>
    <sheet name="Calculaties subsidie 2024" sheetId="16" r:id="rId4"/>
    <sheet name="Brondata" sheetId="20" state="hidden" r:id="rId5"/>
  </sheets>
  <definedNames>
    <definedName name="_xlnm._FilterDatabase" localSheetId="0" hidden="1">Totaaloverzicht!$B$6:$B$6</definedName>
    <definedName name="_xlnm.Print_Area" localSheetId="3">'Calculaties subsidie 2024'!$A$1:$U$25</definedName>
    <definedName name="_xlnm.Print_Area" localSheetId="1">'Invoer subsidie 2024'!$A$1:$U$35</definedName>
    <definedName name="_xlnm.Print_Area" localSheetId="2">'Invoer subsidie HBO-eis'!$A$1:$N$39</definedName>
    <definedName name="_xlnm.Print_Area" localSheetId="0">Totaaloverzicht!$A$1:$S$22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16" l="1"/>
  <c r="F6" i="16"/>
  <c r="H6" i="16" s="1"/>
  <c r="F4" i="16"/>
  <c r="J7" i="16"/>
  <c r="J6" i="16"/>
  <c r="J9" i="16"/>
  <c r="J8" i="16"/>
  <c r="J5" i="16"/>
  <c r="J4" i="16"/>
  <c r="G5" i="16"/>
  <c r="C1" i="16"/>
  <c r="G19" i="18"/>
  <c r="F21" i="17"/>
  <c r="F16" i="17"/>
  <c r="C1" i="18"/>
  <c r="C1" i="17"/>
  <c r="C1" i="19"/>
  <c r="F7" i="16"/>
  <c r="H7" i="16" s="1"/>
  <c r="D15" i="18"/>
  <c r="G15" i="18" s="1"/>
  <c r="F9" i="16"/>
  <c r="H9" i="16" s="1"/>
  <c r="F5" i="16"/>
  <c r="G8" i="16"/>
  <c r="H4" i="18"/>
  <c r="T4" i="17"/>
  <c r="H5" i="16" l="1"/>
  <c r="H8" i="16"/>
  <c r="E33" i="17"/>
  <c r="H30" i="18" l="1"/>
  <c r="F15" i="18"/>
  <c r="H15" i="18" s="1"/>
  <c r="D16" i="18"/>
  <c r="G16" i="18" s="1"/>
  <c r="H16" i="18"/>
  <c r="D17" i="18"/>
  <c r="G17" i="18" s="1"/>
  <c r="D18" i="18"/>
  <c r="H18" i="18" s="1"/>
  <c r="D20" i="18"/>
  <c r="D21" i="18"/>
  <c r="D22" i="18"/>
  <c r="G22" i="18" s="1"/>
  <c r="F22" i="18"/>
  <c r="D23" i="18"/>
  <c r="G23" i="18" s="1"/>
  <c r="F23" i="18"/>
  <c r="D24" i="18"/>
  <c r="D25" i="18"/>
  <c r="H25" i="18" s="1"/>
  <c r="D26" i="18"/>
  <c r="G26" i="18" s="1"/>
  <c r="D27" i="18"/>
  <c r="D28" i="18"/>
  <c r="D29" i="18"/>
  <c r="G29" i="18" s="1"/>
  <c r="D30" i="18"/>
  <c r="G30" i="18" s="1"/>
  <c r="F30" i="18"/>
  <c r="D31" i="18"/>
  <c r="D32" i="18"/>
  <c r="D33" i="18"/>
  <c r="G33" i="18" s="1"/>
  <c r="F33" i="18"/>
  <c r="D34" i="18"/>
  <c r="G34" i="18" s="1"/>
  <c r="D35" i="18"/>
  <c r="D36" i="18"/>
  <c r="G36" i="18" s="1"/>
  <c r="F36" i="18"/>
  <c r="H36" i="18"/>
  <c r="C16" i="18"/>
  <c r="C17" i="18"/>
  <c r="C18" i="18"/>
  <c r="C19" i="18"/>
  <c r="C20" i="18"/>
  <c r="C21" i="18"/>
  <c r="C22" i="18"/>
  <c r="C23" i="18"/>
  <c r="C24" i="18"/>
  <c r="C25" i="18"/>
  <c r="C26" i="18"/>
  <c r="C27" i="18"/>
  <c r="C28" i="18"/>
  <c r="C29" i="18"/>
  <c r="C30" i="18"/>
  <c r="C31" i="18"/>
  <c r="C32" i="18"/>
  <c r="C33" i="18"/>
  <c r="C34" i="18"/>
  <c r="C35" i="18"/>
  <c r="C36" i="18"/>
  <c r="C15" i="18"/>
  <c r="B16" i="18"/>
  <c r="B17" i="18"/>
  <c r="B18" i="18"/>
  <c r="B19" i="18"/>
  <c r="B20" i="18"/>
  <c r="B21" i="18"/>
  <c r="B22" i="18"/>
  <c r="B23" i="18"/>
  <c r="B24" i="18"/>
  <c r="B25" i="18"/>
  <c r="B26" i="18"/>
  <c r="B27" i="18"/>
  <c r="B28" i="18"/>
  <c r="B29" i="18"/>
  <c r="B30" i="18"/>
  <c r="B31" i="18"/>
  <c r="B32" i="18"/>
  <c r="B33" i="18"/>
  <c r="B34" i="18"/>
  <c r="B35" i="18"/>
  <c r="B36" i="18"/>
  <c r="B15" i="18"/>
  <c r="E37" i="18"/>
  <c r="P10" i="17"/>
  <c r="Q10" i="17"/>
  <c r="P11" i="17"/>
  <c r="R11" i="17" s="1"/>
  <c r="Q11" i="17"/>
  <c r="P12" i="17"/>
  <c r="Q12" i="17"/>
  <c r="P13" i="17"/>
  <c r="Q13" i="17"/>
  <c r="P14" i="17"/>
  <c r="R14" i="17" s="1"/>
  <c r="Q14" i="17"/>
  <c r="P15" i="17"/>
  <c r="Q15" i="17"/>
  <c r="P16" i="17"/>
  <c r="Q16" i="17"/>
  <c r="P17" i="17"/>
  <c r="Q17" i="17"/>
  <c r="R17" i="17" s="1"/>
  <c r="P18" i="17"/>
  <c r="Q18" i="17"/>
  <c r="P19" i="17"/>
  <c r="Q19" i="17"/>
  <c r="R19" i="17" s="1"/>
  <c r="P20" i="17"/>
  <c r="R20" i="17" s="1"/>
  <c r="Q20" i="17"/>
  <c r="P21" i="17"/>
  <c r="Q21" i="17"/>
  <c r="P22" i="17"/>
  <c r="Q22" i="17"/>
  <c r="P23" i="17"/>
  <c r="Q23" i="17"/>
  <c r="P24" i="17"/>
  <c r="Q24" i="17"/>
  <c r="P25" i="17"/>
  <c r="Q25" i="17"/>
  <c r="P26" i="17"/>
  <c r="Q26" i="17"/>
  <c r="P27" i="17"/>
  <c r="Q27" i="17"/>
  <c r="R27" i="17" s="1"/>
  <c r="P28" i="17"/>
  <c r="R28" i="17" s="1"/>
  <c r="Q28" i="17"/>
  <c r="P29" i="17"/>
  <c r="Q29" i="17"/>
  <c r="P30" i="17"/>
  <c r="Q30" i="17"/>
  <c r="P31" i="17"/>
  <c r="Q31" i="17"/>
  <c r="P32" i="17"/>
  <c r="Q32" i="17"/>
  <c r="G33" i="17"/>
  <c r="J33" i="17"/>
  <c r="L33" i="17"/>
  <c r="H4" i="16"/>
  <c r="L4" i="16"/>
  <c r="R4" i="16" s="1"/>
  <c r="L5" i="16"/>
  <c r="M5" i="16" s="1"/>
  <c r="S5" i="16" s="1"/>
  <c r="H32" i="17"/>
  <c r="L6" i="16"/>
  <c r="L7" i="16"/>
  <c r="R7" i="16" s="1"/>
  <c r="L8" i="16"/>
  <c r="M8" i="16" s="1"/>
  <c r="S8" i="16" s="1"/>
  <c r="M15" i="17" s="1"/>
  <c r="L9" i="16"/>
  <c r="R9" i="16" s="1"/>
  <c r="S9" i="16"/>
  <c r="M31" i="17"/>
  <c r="M23" i="17"/>
  <c r="M30" i="17"/>
  <c r="M22" i="17"/>
  <c r="M14" i="17"/>
  <c r="M20" i="17"/>
  <c r="M11" i="17"/>
  <c r="M21" i="17"/>
  <c r="S21" i="17" s="1"/>
  <c r="M28" i="17"/>
  <c r="M27" i="17"/>
  <c r="M26" i="17"/>
  <c r="M18" i="17"/>
  <c r="M24" i="17"/>
  <c r="M17" i="17"/>
  <c r="M32" i="17"/>
  <c r="M16" i="17"/>
  <c r="H14" i="17"/>
  <c r="S14" i="17" s="1"/>
  <c r="H18" i="17"/>
  <c r="H21" i="17"/>
  <c r="H22" i="17"/>
  <c r="S22" i="17"/>
  <c r="H31" i="17"/>
  <c r="R24" i="17"/>
  <c r="R32" i="17"/>
  <c r="R13" i="17"/>
  <c r="R18" i="17"/>
  <c r="F19" i="18" l="1"/>
  <c r="F24" i="18"/>
  <c r="G24" i="18"/>
  <c r="F28" i="18"/>
  <c r="G28" i="18"/>
  <c r="F27" i="18"/>
  <c r="G27" i="18"/>
  <c r="H29" i="18"/>
  <c r="F18" i="18"/>
  <c r="G18" i="18"/>
  <c r="H33" i="18"/>
  <c r="F32" i="18"/>
  <c r="G32" i="18"/>
  <c r="H26" i="18"/>
  <c r="F31" i="18"/>
  <c r="G31" i="18"/>
  <c r="F26" i="18"/>
  <c r="H32" i="18"/>
  <c r="H28" i="18"/>
  <c r="F35" i="18"/>
  <c r="G35" i="18"/>
  <c r="F21" i="18"/>
  <c r="G21" i="18"/>
  <c r="H34" i="18"/>
  <c r="F20" i="18"/>
  <c r="G20" i="18"/>
  <c r="F16" i="18"/>
  <c r="H22" i="18"/>
  <c r="F34" i="18"/>
  <c r="F29" i="18"/>
  <c r="F25" i="18"/>
  <c r="G25" i="18"/>
  <c r="H19" i="18"/>
  <c r="H21" i="18"/>
  <c r="N8" i="16"/>
  <c r="N5" i="16"/>
  <c r="T5" i="16" s="1"/>
  <c r="I10" i="17" s="1"/>
  <c r="R5" i="16"/>
  <c r="N6" i="16"/>
  <c r="N4" i="16"/>
  <c r="T4" i="16" s="1"/>
  <c r="F10" i="17" s="1"/>
  <c r="H16" i="17"/>
  <c r="H10" i="17"/>
  <c r="H31" i="18"/>
  <c r="H20" i="18"/>
  <c r="H35" i="18"/>
  <c r="H24" i="18"/>
  <c r="H17" i="18"/>
  <c r="H23" i="18"/>
  <c r="H27" i="18"/>
  <c r="F17" i="18"/>
  <c r="R15" i="17"/>
  <c r="S16" i="17"/>
  <c r="R30" i="17"/>
  <c r="R26" i="17"/>
  <c r="R22" i="17"/>
  <c r="R29" i="17"/>
  <c r="R25" i="17"/>
  <c r="R21" i="17"/>
  <c r="R16" i="17"/>
  <c r="R31" i="17"/>
  <c r="R23" i="17"/>
  <c r="F11" i="17"/>
  <c r="F14" i="17"/>
  <c r="F28" i="17"/>
  <c r="F12" i="17"/>
  <c r="F18" i="17"/>
  <c r="F20" i="17"/>
  <c r="F23" i="17"/>
  <c r="F15" i="17"/>
  <c r="F26" i="17"/>
  <c r="F31" i="17"/>
  <c r="F27" i="17"/>
  <c r="F22" i="17"/>
  <c r="F30" i="17"/>
  <c r="F19" i="17"/>
  <c r="F25" i="17"/>
  <c r="F29" i="17"/>
  <c r="F17" i="17"/>
  <c r="F32" i="17"/>
  <c r="F13" i="17"/>
  <c r="F24" i="17"/>
  <c r="Q33" i="17"/>
  <c r="R12" i="17"/>
  <c r="P33" i="17"/>
  <c r="R10" i="17"/>
  <c r="N9" i="16"/>
  <c r="R8" i="16"/>
  <c r="R6" i="16"/>
  <c r="N7" i="16"/>
  <c r="M25" i="17"/>
  <c r="M13" i="17"/>
  <c r="M19" i="17"/>
  <c r="S31" i="17"/>
  <c r="M12" i="17"/>
  <c r="S18" i="17"/>
  <c r="M10" i="17"/>
  <c r="M29" i="17"/>
  <c r="S32" i="17"/>
  <c r="I12" i="17"/>
  <c r="I17" i="17"/>
  <c r="I22" i="17"/>
  <c r="I23" i="17"/>
  <c r="I20" i="17"/>
  <c r="I27" i="17"/>
  <c r="I32" i="17"/>
  <c r="I14" i="17"/>
  <c r="I19" i="17"/>
  <c r="I24" i="17"/>
  <c r="I21" i="17"/>
  <c r="I31" i="17"/>
  <c r="I29" i="17"/>
  <c r="I11" i="17"/>
  <c r="I16" i="17"/>
  <c r="I26" i="17"/>
  <c r="I13" i="17"/>
  <c r="I18" i="17"/>
  <c r="I28" i="17"/>
  <c r="I15" i="17"/>
  <c r="I25" i="17"/>
  <c r="I30" i="17"/>
  <c r="H30" i="17"/>
  <c r="S30" i="17" s="1"/>
  <c r="H29" i="17"/>
  <c r="S29" i="17" s="1"/>
  <c r="H17" i="17"/>
  <c r="S17" i="17" s="1"/>
  <c r="H25" i="17"/>
  <c r="H20" i="17"/>
  <c r="S20" i="17" s="1"/>
  <c r="H11" i="17"/>
  <c r="S11" i="17" s="1"/>
  <c r="H27" i="17"/>
  <c r="S27" i="17" s="1"/>
  <c r="H23" i="17"/>
  <c r="S23" i="17" s="1"/>
  <c r="H13" i="17"/>
  <c r="H24" i="17"/>
  <c r="S24" i="17" s="1"/>
  <c r="H28" i="17"/>
  <c r="S28" i="17" s="1"/>
  <c r="H19" i="17"/>
  <c r="S19" i="17" s="1"/>
  <c r="H15" i="17"/>
  <c r="S15" i="17" s="1"/>
  <c r="H12" i="17"/>
  <c r="H26" i="17"/>
  <c r="S26" i="17" s="1"/>
  <c r="T6" i="16" l="1"/>
  <c r="K10" i="17" s="1"/>
  <c r="T8" i="16"/>
  <c r="N10" i="17" s="1"/>
  <c r="H37" i="18"/>
  <c r="H3" i="18" s="1"/>
  <c r="H5" i="18" s="1"/>
  <c r="G6" i="19" s="1" a="1"/>
  <c r="G6" i="19" s="1"/>
  <c r="F33" i="17"/>
  <c r="S25" i="17"/>
  <c r="R33" i="17"/>
  <c r="N27" i="17"/>
  <c r="N15" i="17"/>
  <c r="N24" i="17"/>
  <c r="N23" i="17"/>
  <c r="N13" i="17"/>
  <c r="N19" i="17"/>
  <c r="N11" i="17"/>
  <c r="N25" i="17"/>
  <c r="N29" i="17"/>
  <c r="N32" i="17"/>
  <c r="N16" i="17"/>
  <c r="N17" i="17"/>
  <c r="N22" i="17"/>
  <c r="N12" i="17"/>
  <c r="N20" i="17"/>
  <c r="N30" i="17"/>
  <c r="N14" i="17"/>
  <c r="N31" i="17"/>
  <c r="N26" i="17"/>
  <c r="N18" i="17"/>
  <c r="N21" i="17"/>
  <c r="N28" i="17"/>
  <c r="K28" i="17"/>
  <c r="K18" i="17"/>
  <c r="K23" i="17"/>
  <c r="K14" i="17"/>
  <c r="K20" i="17"/>
  <c r="K30" i="17"/>
  <c r="K12" i="17"/>
  <c r="K31" i="17"/>
  <c r="K22" i="17"/>
  <c r="K27" i="17"/>
  <c r="K25" i="17"/>
  <c r="K16" i="17"/>
  <c r="K13" i="17"/>
  <c r="K19" i="17"/>
  <c r="T19" i="17" s="1"/>
  <c r="K17" i="17"/>
  <c r="K29" i="17"/>
  <c r="K11" i="17"/>
  <c r="K32" i="17"/>
  <c r="T32" i="17" s="1"/>
  <c r="K21" i="17"/>
  <c r="K15" i="17"/>
  <c r="K24" i="17"/>
  <c r="K26" i="17"/>
  <c r="M33" i="17"/>
  <c r="S13" i="17"/>
  <c r="S12" i="17"/>
  <c r="I33" i="17"/>
  <c r="S10" i="17"/>
  <c r="H33" i="17"/>
  <c r="T11" i="17" l="1"/>
  <c r="T18" i="17"/>
  <c r="T12" i="17"/>
  <c r="T28" i="17"/>
  <c r="T20" i="17"/>
  <c r="T17" i="17"/>
  <c r="T26" i="17"/>
  <c r="T21" i="17"/>
  <c r="T31" i="17"/>
  <c r="T23" i="17"/>
  <c r="T25" i="17"/>
  <c r="T22" i="17"/>
  <c r="T14" i="17"/>
  <c r="T30" i="17"/>
  <c r="T29" i="17"/>
  <c r="T27" i="17"/>
  <c r="N33" i="17"/>
  <c r="T24" i="17"/>
  <c r="T13" i="17"/>
  <c r="T15" i="17"/>
  <c r="T16" i="17"/>
  <c r="K33" i="17"/>
  <c r="T10" i="17"/>
  <c r="S33" i="17"/>
  <c r="T33" i="17" l="1"/>
  <c r="S3" i="17" s="1"/>
  <c r="S5" i="17" s="1"/>
  <c r="E6" i="19" s="1" a="1"/>
  <c r="E6" i="19" s="1"/>
  <c r="H6" i="1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<sst xmlns="http://schemas.openxmlformats.org/spreadsheetml/2006/main" count="125" uniqueCount="79">
  <si>
    <t>Gemeente:</t>
  </si>
  <si>
    <t>PROGNOSE SUBSIDIEAANVRAAG</t>
  </si>
  <si>
    <t>t/m</t>
  </si>
  <si>
    <t>Organisatie:</t>
  </si>
  <si>
    <t>NAAM AANVRAGER</t>
  </si>
  <si>
    <t>Subsidie 2024</t>
  </si>
  <si>
    <t>Subsidie 
HBO-eis</t>
  </si>
  <si>
    <t>Totaal 
subsidies 2024</t>
  </si>
  <si>
    <t>Naam invuller</t>
  </si>
  <si>
    <t>Naam organisatie</t>
  </si>
  <si>
    <t>Correspondentieadres</t>
  </si>
  <si>
    <t xml:space="preserve">Legenda: </t>
  </si>
  <si>
    <t>Postcode en woonplaats</t>
  </si>
  <si>
    <t>De grijze vlakken zijn in te vullen door de aanvrager</t>
  </si>
  <si>
    <t>Telefoonnummer</t>
  </si>
  <si>
    <t>E-mailadres</t>
  </si>
  <si>
    <t>KvK-nummer</t>
  </si>
  <si>
    <t>IBAN</t>
  </si>
  <si>
    <t>Ten name van</t>
  </si>
  <si>
    <t>Datum</t>
  </si>
  <si>
    <t>Handtekening</t>
  </si>
  <si>
    <t>Totaal:</t>
  </si>
  <si>
    <t>% voorlopige subsidie</t>
  </si>
  <si>
    <t>Subsidieaanvraag:</t>
  </si>
  <si>
    <t>Organisatie</t>
  </si>
  <si>
    <t>Locatie</t>
  </si>
  <si>
    <t>LRK nummer</t>
  </si>
  <si>
    <t>KOT regulier</t>
  </si>
  <si>
    <t>Niet-KOT regulier</t>
  </si>
  <si>
    <t>KOT geïndiceerd</t>
  </si>
  <si>
    <t>Niet-KOT geïndiceerd</t>
  </si>
  <si>
    <t>Aantal kinderen</t>
  </si>
  <si>
    <t>Aantal
kinderen</t>
  </si>
  <si>
    <t>Subsidie</t>
  </si>
  <si>
    <t>Ouderbijdrage</t>
  </si>
  <si>
    <t>Regulier</t>
  </si>
  <si>
    <t>VVE</t>
  </si>
  <si>
    <t>Totaal</t>
  </si>
  <si>
    <t xml:space="preserve">Totalen :  </t>
  </si>
  <si>
    <t>PROGNOSE SUBSIDIEAANVRAAG 1-1-2024 t/m 31-12-2024</t>
  </si>
  <si>
    <t>Aantal doelgroeppeuters</t>
  </si>
  <si>
    <t>Subsidie HBO-eis in de voorschoolse periode</t>
  </si>
  <si>
    <t xml:space="preserve">Het (geschatte) aantal doelgroeppeuters per locatie op 1 januari van het betreffende subsidiejaar </t>
  </si>
  <si>
    <t>Aantal uur per jaar per doelgroeppeuter</t>
  </si>
  <si>
    <t>Subsidie per uur (loonkosten obv schaal 9 trede 34 CAO Kinderopvang 2024)</t>
  </si>
  <si>
    <t>Subsidie HBO-eis</t>
  </si>
  <si>
    <t>Periode 1-1-2024 t/m 31-12-2024</t>
  </si>
  <si>
    <t>Kinderopvang-toeslag</t>
  </si>
  <si>
    <t>Indicatie</t>
  </si>
  <si>
    <t>Type uren</t>
  </si>
  <si>
    <t>Normtarief</t>
  </si>
  <si>
    <t>Opslag per uur</t>
  </si>
  <si>
    <t>Gemiddelde ouderbijdrage</t>
  </si>
  <si>
    <t>Subsidie per uur</t>
  </si>
  <si>
    <t>Uren per week</t>
  </si>
  <si>
    <t>Aantal weken</t>
  </si>
  <si>
    <t>Aantal uren</t>
  </si>
  <si>
    <t>Subsidie per kind per type uur</t>
  </si>
  <si>
    <t>Type kind</t>
  </si>
  <si>
    <t>Subsidie per kind voor periode</t>
  </si>
  <si>
    <t>KOT</t>
  </si>
  <si>
    <t>KOT Regulier</t>
  </si>
  <si>
    <t>Niet-KOT</t>
  </si>
  <si>
    <t>Niet-KOT Regulier</t>
  </si>
  <si>
    <t>Geïndiceerd</t>
  </si>
  <si>
    <t>KOT Geïndiceerd</t>
  </si>
  <si>
    <t>Niet-KOT Geïndiceerd</t>
  </si>
  <si>
    <t>Gemeente Naam</t>
  </si>
  <si>
    <t>% voorlopige subsidie HBO</t>
  </si>
  <si>
    <t>Tarief HBO inzet</t>
  </si>
  <si>
    <t>Opslag per uur voor Regulier KOT</t>
  </si>
  <si>
    <t>Opslag per uur regulier</t>
  </si>
  <si>
    <t>Opslag per uur geindiceerd</t>
  </si>
  <si>
    <t xml:space="preserve">Gemiddelde ouderbijdrage </t>
  </si>
  <si>
    <t>Uren per week regulier</t>
  </si>
  <si>
    <t>Uren per week VVE</t>
  </si>
  <si>
    <t>Nee</t>
  </si>
  <si>
    <t>IJsselstein</t>
  </si>
  <si>
    <t>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</si>
</sst>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 #,##0.00;&quot;€&quot;\ \-#,##0.00"/>
    <numFmt numFmtId="44" formatCode="_ &quot;€&quot;\ * #,##0.00_ ;_ &quot;€&quot;\ * \-#,##0.00_ ;_ &quot;€&quot;\ * &quot;-&quot;??_ ;_ @_ "/>
    <numFmt numFmtId="164" formatCode="&quot;€&quot;\ #,##0.00"/>
    <numFmt numFmtId="165" formatCode="_ [$€-2]\ * #,##0.00_ ;_ [$€-2]\ * \-#,##0.00_ ;_ [$€-2]\ * &quot;-&quot;??_ ;_ @_ "/>
    <numFmt numFmtId="166" formatCode="_ [$€-413]\ * #,##0.00_ ;_ [$€-413]\ * \-#,##0.00_ ;_ [$€-413]\ * &quot;-&quot;??_ ;_ @_ "/>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1"/>
      <name val="Calibri"/>
      <family val="2"/>
      <scheme val="minor"/>
    </font>
    <font>
      <sz val="12"/>
      <color theme="1"/>
      <name val="Calibri"/>
      <family val="2"/>
      <scheme val="minor"/>
    </font>
    <font>
      <sz val="9"/>
      <color theme="1"/>
      <name val="Calibri"/>
      <family val="2"/>
      <scheme val="minor"/>
    </font>
    <font>
      <sz val="9"/>
      <name val="Calibri"/>
      <family val="2"/>
      <scheme val="minor"/>
    </font>
    <font>
      <sz val="11"/>
      <name val="Calibri"/>
      <family val="2"/>
      <scheme val="minor"/>
    </font>
    <font>
      <b/>
      <sz val="11"/>
      <color theme="0"/>
      <name val="Calibri"/>
      <family val="2"/>
      <scheme val="minor"/>
    </font>
    <font>
      <b/>
      <sz val="12"/>
      <color theme="0"/>
      <name val="Calibri"/>
      <family val="2"/>
      <scheme val="minor"/>
    </font>
    <font>
      <b/>
      <sz val="12"/>
      <name val="Calibri"/>
      <family val="2"/>
      <scheme val="minor"/>
    </font>
    <font>
      <b/>
      <sz val="14"/>
      <color theme="0"/>
      <name val="Calibri"/>
      <family val="2"/>
      <scheme val="minor"/>
    </font>
    <font>
      <sz val="14"/>
      <color theme="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315895"/>
        <bgColor indexed="64"/>
      </patternFill>
    </fill>
    <fill>
      <patternFill patternType="solid">
        <fgColor rgb="FFEBF1B2"/>
        <bgColor indexed="64"/>
      </patternFill>
    </fill>
    <fill>
      <patternFill patternType="solid">
        <fgColor rgb="FFEDEDED"/>
        <bgColor indexed="64"/>
      </patternFill>
    </fill>
  </fills>
  <borders count="83">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medium">
        <color indexed="64"/>
      </left>
      <right style="thin">
        <color theme="0" tint="-0.499984740745262"/>
      </right>
      <top style="medium">
        <color indexed="64"/>
      </top>
      <bottom style="medium">
        <color indexed="64"/>
      </bottom>
      <diagonal/>
    </border>
    <border>
      <left style="thin">
        <color theme="0" tint="-0.499984740745262"/>
      </left>
      <right/>
      <top style="medium">
        <color indexed="64"/>
      </top>
      <bottom style="medium">
        <color indexed="64"/>
      </bottom>
      <diagonal/>
    </border>
    <border>
      <left/>
      <right style="thin">
        <color theme="0" tint="-0.499984740745262"/>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style="medium">
        <color indexed="64"/>
      </right>
      <top style="medium">
        <color indexed="64"/>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medium">
        <color indexed="64"/>
      </left>
      <right/>
      <top style="medium">
        <color indexed="64"/>
      </top>
      <bottom style="thin">
        <color theme="0" tint="-0.499984740745262"/>
      </bottom>
      <diagonal/>
    </border>
    <border>
      <left style="medium">
        <color indexed="64"/>
      </left>
      <right/>
      <top style="thin">
        <color theme="0" tint="-0.499984740745262"/>
      </top>
      <bottom style="medium">
        <color indexed="64"/>
      </bottom>
      <diagonal/>
    </border>
    <border>
      <left style="medium">
        <color indexed="64"/>
      </left>
      <right style="medium">
        <color indexed="64"/>
      </right>
      <top style="medium">
        <color indexed="64"/>
      </top>
      <bottom style="thin">
        <color theme="0" tint="-0.499984740745262"/>
      </bottom>
      <diagonal/>
    </border>
    <border>
      <left style="medium">
        <color indexed="64"/>
      </left>
      <right style="medium">
        <color indexed="64"/>
      </right>
      <top style="thin">
        <color theme="0" tint="-0.499984740745262"/>
      </top>
      <bottom style="medium">
        <color indexed="64"/>
      </bottom>
      <diagonal/>
    </border>
    <border>
      <left/>
      <right/>
      <top style="medium">
        <color indexed="64"/>
      </top>
      <bottom style="thin">
        <color theme="0" tint="-0.499984740745262"/>
      </bottom>
      <diagonal/>
    </border>
    <border>
      <left style="thin">
        <color theme="0" tint="-0.499984740745262"/>
      </left>
      <right style="thin">
        <color theme="0" tint="-0.499984740745262"/>
      </right>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style="thin">
        <color theme="0" tint="-0.499984740745262"/>
      </left>
      <right style="medium">
        <color indexed="64"/>
      </right>
      <top style="medium">
        <color indexed="64"/>
      </top>
      <bottom style="medium">
        <color indexed="64"/>
      </bottom>
      <diagonal/>
    </border>
    <border>
      <left/>
      <right/>
      <top style="thin">
        <color theme="0" tint="-0.499984740745262"/>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medium">
        <color indexed="64"/>
      </right>
      <top/>
      <bottom style="thin">
        <color theme="0" tint="-0.499984740745262"/>
      </bottom>
      <diagonal/>
    </border>
    <border>
      <left style="thin">
        <color theme="0" tint="-0.499984740745262"/>
      </left>
      <right style="medium">
        <color indexed="64"/>
      </right>
      <top style="thin">
        <color theme="0" tint="-0.499984740745262"/>
      </top>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medium">
        <color indexed="64"/>
      </top>
      <bottom/>
      <diagonal/>
    </border>
    <border>
      <left style="thin">
        <color theme="0" tint="-0.499984740745262"/>
      </left>
      <right style="thin">
        <color theme="0" tint="-0.499984740745262"/>
      </right>
      <top/>
      <bottom/>
      <diagonal/>
    </border>
    <border>
      <left style="thin">
        <color theme="0" tint="-0.34998626667073579"/>
      </left>
      <right/>
      <top/>
      <bottom/>
      <diagonal/>
    </border>
    <border>
      <left style="thin">
        <color theme="0" tint="-0.499984740745262"/>
      </left>
      <right style="medium">
        <color indexed="64"/>
      </right>
      <top style="medium">
        <color indexed="64"/>
      </top>
      <bottom/>
      <diagonal/>
    </border>
    <border>
      <left style="thin">
        <color theme="0" tint="-0.499984740745262"/>
      </left>
      <right style="medium">
        <color indexed="64"/>
      </right>
      <top/>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bottom style="thin">
        <color theme="0" tint="-0.499984740745262"/>
      </bottom>
      <diagonal/>
    </border>
    <border>
      <left style="medium">
        <color indexed="64"/>
      </left>
      <right/>
      <top style="thin">
        <color theme="0" tint="-0.499984740745262"/>
      </top>
      <bottom style="thin">
        <color theme="0" tint="-0.499984740745262"/>
      </bottom>
      <diagonal/>
    </border>
    <border>
      <left style="medium">
        <color indexed="64"/>
      </left>
      <right/>
      <top style="thin">
        <color theme="0" tint="-0.499984740745262"/>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theme="0" tint="-0.499984740745262"/>
      </top>
      <bottom style="thin">
        <color theme="0" tint="-0.499984740745262"/>
      </bottom>
      <diagonal/>
    </border>
    <border>
      <left style="thin">
        <color theme="0" tint="-0.499984740745262"/>
      </left>
      <right/>
      <top style="thin">
        <color theme="0" tint="-0.499984740745262"/>
      </top>
      <bottom style="medium">
        <color indexed="64"/>
      </bottom>
      <diagonal/>
    </border>
    <border>
      <left/>
      <right style="thin">
        <color theme="0" tint="-0.499984740745262"/>
      </right>
      <top style="thin">
        <color theme="0" tint="-0.499984740745262"/>
      </top>
      <bottom style="medium">
        <color indexed="64"/>
      </bottom>
      <diagonal/>
    </border>
    <border>
      <left style="thin">
        <color theme="0" tint="-0.499984740745262"/>
      </left>
      <right/>
      <top style="thin">
        <color theme="0" tint="-0.499984740745262"/>
      </top>
      <bottom/>
      <diagonal/>
    </border>
    <border>
      <left style="thin">
        <color theme="0" tint="-0.499984740745262"/>
      </left>
      <right style="thin">
        <color theme="0" tint="-0.499984740745262"/>
      </right>
      <top style="thin">
        <color theme="0" tint="-0.499984740745262"/>
      </top>
      <bottom style="medium">
        <color rgb="FF000000"/>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262">
    <xf numFmtId="0" fontId="0" fillId="0" borderId="0" xfId="0"/>
    <xf numFmtId="165" fontId="3" fillId="2" borderId="11" xfId="1" applyNumberFormat="1" applyFont="1" applyFill="1" applyBorder="1" applyAlignment="1" applyProtection="1"/>
    <xf numFmtId="165" fontId="3" fillId="2" borderId="29" xfId="1" applyNumberFormat="1" applyFont="1" applyFill="1" applyBorder="1" applyAlignment="1" applyProtection="1"/>
    <xf numFmtId="165" fontId="3" fillId="2" borderId="14" xfId="1" applyNumberFormat="1" applyFont="1" applyFill="1" applyBorder="1" applyAlignment="1" applyProtection="1"/>
    <xf numFmtId="0" fontId="0" fillId="0" borderId="0" xfId="0" applyAlignment="1">
      <alignment horizontal="right"/>
    </xf>
    <xf numFmtId="165" fontId="0" fillId="0" borderId="0" xfId="0" applyNumberFormat="1"/>
    <xf numFmtId="0" fontId="0" fillId="0" borderId="0" xfId="0" applyAlignment="1">
      <alignment vertical="center"/>
    </xf>
    <xf numFmtId="0" fontId="0" fillId="0" borderId="0" xfId="0" applyAlignment="1">
      <alignment horizontal="left" wrapText="1"/>
    </xf>
    <xf numFmtId="165" fontId="0" fillId="0" borderId="11" xfId="0" applyNumberFormat="1" applyBorder="1" applyAlignment="1">
      <alignment vertical="top" wrapText="1"/>
    </xf>
    <xf numFmtId="0" fontId="0" fillId="0" borderId="10" xfId="0" applyBorder="1" applyAlignment="1">
      <alignment vertical="top" wrapText="1"/>
    </xf>
    <xf numFmtId="0" fontId="0" fillId="0" borderId="0" xfId="0" applyAlignment="1">
      <alignment vertical="top" wrapText="1"/>
    </xf>
    <xf numFmtId="0" fontId="0" fillId="0" borderId="11" xfId="0" applyBorder="1" applyAlignment="1">
      <alignment vertical="top" wrapText="1"/>
    </xf>
    <xf numFmtId="0" fontId="0" fillId="0" borderId="9" xfId="0" applyBorder="1" applyAlignment="1">
      <alignment vertical="top" wrapText="1"/>
    </xf>
    <xf numFmtId="0" fontId="0" fillId="2" borderId="0" xfId="0" applyFill="1"/>
    <xf numFmtId="44" fontId="3" fillId="2" borderId="35" xfId="1" applyFont="1" applyFill="1" applyBorder="1" applyAlignment="1" applyProtection="1"/>
    <xf numFmtId="44" fontId="3" fillId="2" borderId="2" xfId="1" applyFont="1" applyFill="1" applyBorder="1" applyAlignment="1" applyProtection="1"/>
    <xf numFmtId="44" fontId="3" fillId="2" borderId="2" xfId="1" applyFont="1" applyFill="1" applyBorder="1" applyAlignment="1" applyProtection="1">
      <alignment horizontal="center"/>
    </xf>
    <xf numFmtId="44" fontId="3" fillId="2" borderId="13" xfId="1" applyFont="1" applyFill="1" applyBorder="1" applyAlignment="1" applyProtection="1"/>
    <xf numFmtId="44" fontId="3" fillId="2" borderId="29" xfId="1" applyFont="1" applyFill="1" applyBorder="1" applyAlignment="1" applyProtection="1"/>
    <xf numFmtId="44" fontId="3" fillId="2" borderId="1" xfId="1" applyFont="1" applyFill="1" applyBorder="1" applyAlignment="1" applyProtection="1"/>
    <xf numFmtId="44" fontId="3" fillId="2" borderId="1" xfId="1" applyFont="1" applyFill="1" applyBorder="1" applyAlignment="1" applyProtection="1">
      <alignment horizontal="center"/>
    </xf>
    <xf numFmtId="44" fontId="3" fillId="2" borderId="3" xfId="1" applyFont="1" applyFill="1" applyBorder="1" applyAlignment="1" applyProtection="1"/>
    <xf numFmtId="44" fontId="3" fillId="2" borderId="36" xfId="1" applyFont="1" applyFill="1" applyBorder="1" applyAlignment="1" applyProtection="1"/>
    <xf numFmtId="44" fontId="3" fillId="2" borderId="40" xfId="1" applyFont="1" applyFill="1" applyBorder="1" applyAlignment="1" applyProtection="1"/>
    <xf numFmtId="44" fontId="3" fillId="2" borderId="43" xfId="1" applyFont="1" applyFill="1" applyBorder="1" applyAlignment="1" applyProtection="1"/>
    <xf numFmtId="44" fontId="3" fillId="2" borderId="41" xfId="1" applyFont="1" applyFill="1" applyBorder="1" applyAlignment="1" applyProtection="1"/>
    <xf numFmtId="44" fontId="3" fillId="2" borderId="37" xfId="1" applyFont="1" applyFill="1" applyBorder="1" applyAlignment="1" applyProtection="1"/>
    <xf numFmtId="44" fontId="3" fillId="2" borderId="38" xfId="1" applyFont="1" applyFill="1" applyBorder="1" applyAlignment="1" applyProtection="1"/>
    <xf numFmtId="44" fontId="3" fillId="2" borderId="42" xfId="1" applyFont="1" applyFill="1" applyBorder="1" applyAlignment="1" applyProtection="1"/>
    <xf numFmtId="44" fontId="3" fillId="2" borderId="39" xfId="1" applyFont="1" applyFill="1" applyBorder="1" applyAlignment="1" applyProtection="1">
      <alignment horizontal="center"/>
    </xf>
    <xf numFmtId="44" fontId="3" fillId="2" borderId="39" xfId="1" applyFont="1" applyFill="1" applyBorder="1" applyAlignment="1" applyProtection="1"/>
    <xf numFmtId="44" fontId="3" fillId="2" borderId="10" xfId="1" applyFont="1" applyFill="1" applyBorder="1" applyAlignment="1" applyProtection="1"/>
    <xf numFmtId="9" fontId="0" fillId="0" borderId="0" xfId="0" applyNumberFormat="1"/>
    <xf numFmtId="0" fontId="0" fillId="0" borderId="0" xfId="0" applyAlignment="1">
      <alignment vertical="top"/>
    </xf>
    <xf numFmtId="44" fontId="3" fillId="2" borderId="67" xfId="1" applyFont="1" applyFill="1" applyBorder="1" applyAlignment="1" applyProtection="1">
      <alignment horizontal="center"/>
    </xf>
    <xf numFmtId="0" fontId="3" fillId="2" borderId="68" xfId="1" applyNumberFormat="1" applyFont="1" applyFill="1" applyBorder="1" applyAlignment="1" applyProtection="1">
      <alignment horizontal="center" vertical="center"/>
    </xf>
    <xf numFmtId="44" fontId="3" fillId="2" borderId="69" xfId="1" applyFont="1" applyFill="1" applyBorder="1" applyAlignment="1" applyProtection="1">
      <alignment horizontal="center"/>
    </xf>
    <xf numFmtId="44" fontId="3" fillId="2" borderId="70" xfId="1" applyFont="1" applyFill="1" applyBorder="1" applyAlignment="1" applyProtection="1"/>
    <xf numFmtId="44" fontId="3" fillId="2" borderId="72" xfId="1" applyFont="1" applyFill="1" applyBorder="1" applyAlignment="1" applyProtection="1"/>
    <xf numFmtId="44" fontId="3" fillId="2" borderId="74" xfId="1" applyFont="1" applyFill="1" applyBorder="1" applyAlignment="1" applyProtection="1">
      <alignment horizontal="center"/>
    </xf>
    <xf numFmtId="44" fontId="3" fillId="2" borderId="75" xfId="1" applyFont="1" applyFill="1" applyBorder="1" applyAlignment="1" applyProtection="1"/>
    <xf numFmtId="165" fontId="0" fillId="0" borderId="1" xfId="0" applyNumberFormat="1" applyBorder="1" applyAlignment="1">
      <alignment horizontal="right" vertical="center"/>
    </xf>
    <xf numFmtId="165" fontId="0" fillId="0" borderId="29" xfId="0" applyNumberFormat="1" applyBorder="1" applyAlignment="1">
      <alignment horizontal="right" vertical="center"/>
    </xf>
    <xf numFmtId="165" fontId="0" fillId="0" borderId="14" xfId="0" applyNumberFormat="1" applyBorder="1" applyAlignment="1">
      <alignment horizontal="right" vertical="center"/>
    </xf>
    <xf numFmtId="0" fontId="0" fillId="0" borderId="28" xfId="0" applyBorder="1" applyAlignment="1">
      <alignment horizontal="left" vertical="center"/>
    </xf>
    <xf numFmtId="0" fontId="0" fillId="0" borderId="1" xfId="0" applyBorder="1" applyAlignment="1">
      <alignment horizontal="left" vertical="center"/>
    </xf>
    <xf numFmtId="0" fontId="0" fillId="0" borderId="1" xfId="0" applyBorder="1" applyAlignment="1">
      <alignment vertical="center"/>
    </xf>
    <xf numFmtId="0" fontId="0" fillId="0" borderId="13" xfId="0" applyBorder="1" applyAlignment="1">
      <alignment vertical="center"/>
    </xf>
    <xf numFmtId="0" fontId="0" fillId="0" borderId="1" xfId="0" applyBorder="1" applyAlignment="1">
      <alignment horizontal="right" vertical="center"/>
    </xf>
    <xf numFmtId="164" fontId="0" fillId="0" borderId="1" xfId="0" applyNumberFormat="1" applyBorder="1" applyAlignment="1">
      <alignment horizontal="right" vertical="center"/>
    </xf>
    <xf numFmtId="0" fontId="0" fillId="0" borderId="13" xfId="0" applyBorder="1" applyAlignment="1">
      <alignment horizontal="right" vertical="center"/>
    </xf>
    <xf numFmtId="0" fontId="10" fillId="3" borderId="24" xfId="0" applyFont="1" applyFill="1" applyBorder="1" applyAlignment="1">
      <alignment horizontal="center" vertical="center"/>
    </xf>
    <xf numFmtId="9" fontId="0" fillId="5" borderId="34" xfId="0" applyNumberFormat="1" applyFill="1" applyBorder="1" applyProtection="1">
      <protection locked="0"/>
    </xf>
    <xf numFmtId="0" fontId="3" fillId="5" borderId="62" xfId="0" applyFont="1" applyFill="1" applyBorder="1" applyAlignment="1" applyProtection="1">
      <alignment horizontal="center"/>
      <protection locked="0"/>
    </xf>
    <xf numFmtId="0" fontId="3" fillId="5" borderId="63" xfId="0" applyFont="1" applyFill="1" applyBorder="1" applyAlignment="1" applyProtection="1">
      <alignment horizontal="center"/>
      <protection locked="0"/>
    </xf>
    <xf numFmtId="0" fontId="3" fillId="5" borderId="64" xfId="0" applyFont="1" applyFill="1" applyBorder="1" applyAlignment="1" applyProtection="1">
      <alignment horizontal="center"/>
      <protection locked="0"/>
    </xf>
    <xf numFmtId="0" fontId="0" fillId="5" borderId="9" xfId="0" applyFill="1" applyBorder="1" applyProtection="1">
      <protection locked="0"/>
    </xf>
    <xf numFmtId="0" fontId="0" fillId="5" borderId="10" xfId="0" applyFill="1" applyBorder="1" applyProtection="1">
      <protection locked="0"/>
    </xf>
    <xf numFmtId="0" fontId="3" fillId="5" borderId="10" xfId="0" applyFont="1" applyFill="1" applyBorder="1" applyAlignment="1" applyProtection="1">
      <alignment horizontal="center"/>
      <protection locked="0"/>
    </xf>
    <xf numFmtId="0" fontId="0" fillId="5" borderId="28" xfId="0" applyFill="1" applyBorder="1" applyProtection="1">
      <protection locked="0"/>
    </xf>
    <xf numFmtId="0" fontId="0" fillId="5" borderId="1" xfId="0" applyFill="1" applyBorder="1" applyProtection="1">
      <protection locked="0"/>
    </xf>
    <xf numFmtId="0" fontId="0" fillId="5" borderId="45" xfId="0" applyFill="1" applyBorder="1" applyProtection="1">
      <protection locked="0"/>
    </xf>
    <xf numFmtId="0" fontId="3" fillId="5" borderId="44" xfId="0" applyFont="1" applyFill="1" applyBorder="1" applyAlignment="1" applyProtection="1">
      <alignment horizontal="center"/>
      <protection locked="0"/>
    </xf>
    <xf numFmtId="0" fontId="0" fillId="5" borderId="1" xfId="0" quotePrefix="1" applyFill="1" applyBorder="1" applyProtection="1">
      <protection locked="0"/>
    </xf>
    <xf numFmtId="0" fontId="3" fillId="5" borderId="1" xfId="0" applyFont="1" applyFill="1" applyBorder="1" applyAlignment="1" applyProtection="1">
      <alignment horizontal="center"/>
      <protection locked="0"/>
    </xf>
    <xf numFmtId="0" fontId="3" fillId="5" borderId="38" xfId="0" applyFont="1" applyFill="1" applyBorder="1" applyAlignment="1" applyProtection="1">
      <alignment horizontal="center"/>
      <protection locked="0"/>
    </xf>
    <xf numFmtId="0" fontId="0" fillId="5" borderId="12" xfId="0" applyFill="1" applyBorder="1" applyProtection="1">
      <protection locked="0"/>
    </xf>
    <xf numFmtId="0" fontId="0" fillId="5" borderId="13" xfId="0" applyFill="1" applyBorder="1" applyProtection="1">
      <protection locked="0"/>
    </xf>
    <xf numFmtId="0" fontId="3" fillId="5" borderId="13" xfId="0" applyFont="1" applyFill="1" applyBorder="1" applyAlignment="1" applyProtection="1">
      <alignment horizontal="center"/>
      <protection locked="0"/>
    </xf>
    <xf numFmtId="0" fontId="3" fillId="5" borderId="37" xfId="0" applyFont="1" applyFill="1" applyBorder="1" applyAlignment="1" applyProtection="1">
      <alignment horizontal="center"/>
      <protection locked="0"/>
    </xf>
    <xf numFmtId="0" fontId="3" fillId="5" borderId="39" xfId="0" applyFont="1" applyFill="1" applyBorder="1" applyAlignment="1" applyProtection="1">
      <alignment horizontal="center"/>
      <protection locked="0"/>
    </xf>
    <xf numFmtId="0" fontId="3" fillId="5" borderId="20" xfId="0" applyFont="1" applyFill="1" applyBorder="1" applyAlignment="1" applyProtection="1">
      <alignment horizontal="center"/>
      <protection locked="0"/>
    </xf>
    <xf numFmtId="9" fontId="0" fillId="5" borderId="31" xfId="0" applyNumberFormat="1" applyFill="1" applyBorder="1" applyProtection="1">
      <protection locked="0"/>
    </xf>
    <xf numFmtId="165" fontId="0" fillId="5" borderId="1" xfId="0" applyNumberFormat="1" applyFill="1" applyBorder="1" applyAlignment="1" applyProtection="1">
      <alignment horizontal="right" vertical="center"/>
      <protection locked="0"/>
    </xf>
    <xf numFmtId="165" fontId="0" fillId="0" borderId="76" xfId="0" applyNumberFormat="1" applyBorder="1" applyAlignment="1">
      <alignment horizontal="right" vertical="center"/>
    </xf>
    <xf numFmtId="165" fontId="0" fillId="0" borderId="3" xfId="0" applyNumberFormat="1" applyBorder="1" applyAlignment="1">
      <alignment horizontal="right" vertical="center"/>
    </xf>
    <xf numFmtId="165" fontId="0" fillId="0" borderId="77" xfId="0" applyNumberFormat="1" applyBorder="1" applyAlignment="1">
      <alignment horizontal="right" vertical="center"/>
    </xf>
    <xf numFmtId="165" fontId="0" fillId="0" borderId="78" xfId="0" applyNumberFormat="1" applyBorder="1" applyAlignment="1">
      <alignment horizontal="right" vertical="center"/>
    </xf>
    <xf numFmtId="165" fontId="0" fillId="0" borderId="79" xfId="0" applyNumberFormat="1" applyBorder="1" applyAlignment="1">
      <alignment horizontal="right" vertical="center"/>
    </xf>
    <xf numFmtId="165" fontId="0" fillId="0" borderId="80" xfId="0" applyNumberFormat="1" applyBorder="1" applyAlignment="1">
      <alignment horizontal="right" vertical="center"/>
    </xf>
    <xf numFmtId="0" fontId="10" fillId="3" borderId="7" xfId="0" applyFont="1" applyFill="1" applyBorder="1" applyAlignment="1">
      <alignment vertical="center"/>
    </xf>
    <xf numFmtId="14" fontId="10" fillId="3" borderId="7" xfId="0" applyNumberFormat="1" applyFont="1" applyFill="1" applyBorder="1" applyAlignment="1">
      <alignment vertical="center"/>
    </xf>
    <xf numFmtId="0" fontId="10" fillId="3" borderId="7" xfId="0" applyFont="1" applyFill="1" applyBorder="1" applyAlignment="1">
      <alignment horizontal="center" vertical="center"/>
    </xf>
    <xf numFmtId="0" fontId="10" fillId="3" borderId="7" xfId="0" applyFont="1" applyFill="1" applyBorder="1"/>
    <xf numFmtId="0" fontId="10" fillId="3" borderId="8" xfId="0" applyFont="1" applyFill="1" applyBorder="1"/>
    <xf numFmtId="0" fontId="5" fillId="0" borderId="0" xfId="0" applyFont="1"/>
    <xf numFmtId="0" fontId="2" fillId="0" borderId="0" xfId="0" applyFont="1"/>
    <xf numFmtId="0" fontId="9" fillId="3" borderId="57" xfId="0" applyFont="1" applyFill="1" applyBorder="1" applyAlignment="1">
      <alignment horizontal="center" vertical="center" wrapText="1"/>
    </xf>
    <xf numFmtId="7" fontId="0" fillId="2" borderId="57" xfId="0" applyNumberFormat="1" applyFill="1" applyBorder="1" applyAlignment="1">
      <alignment horizontal="center"/>
    </xf>
    <xf numFmtId="7" fontId="0" fillId="0" borderId="57" xfId="0" applyNumberFormat="1" applyBorder="1" applyAlignment="1">
      <alignment horizontal="center"/>
    </xf>
    <xf numFmtId="164" fontId="0" fillId="0" borderId="57" xfId="0" applyNumberFormat="1" applyBorder="1" applyAlignment="1">
      <alignment horizontal="center"/>
    </xf>
    <xf numFmtId="0" fontId="0" fillId="0" borderId="26" xfId="0" applyBorder="1"/>
    <xf numFmtId="0" fontId="0" fillId="5" borderId="81" xfId="0" applyFill="1" applyBorder="1"/>
    <xf numFmtId="0" fontId="0" fillId="5" borderId="7" xfId="0" applyFill="1" applyBorder="1"/>
    <xf numFmtId="0" fontId="0" fillId="5" borderId="8" xfId="0" applyFill="1" applyBorder="1"/>
    <xf numFmtId="0" fontId="0" fillId="5" borderId="24" xfId="0" applyFill="1" applyBorder="1"/>
    <xf numFmtId="0" fontId="0" fillId="0" borderId="0" xfId="0" applyProtection="1">
      <protection locked="0"/>
    </xf>
    <xf numFmtId="0" fontId="12" fillId="3" borderId="7" xfId="0" applyFont="1" applyFill="1" applyBorder="1" applyAlignment="1">
      <alignment horizontal="center" vertical="center"/>
    </xf>
    <xf numFmtId="0" fontId="12" fillId="3" borderId="7" xfId="0" applyFont="1" applyFill="1" applyBorder="1" applyAlignment="1">
      <alignment vertical="center"/>
    </xf>
    <xf numFmtId="14" fontId="12" fillId="3" borderId="7" xfId="0" applyNumberFormat="1" applyFont="1" applyFill="1" applyBorder="1" applyAlignment="1">
      <alignment vertical="center"/>
    </xf>
    <xf numFmtId="0" fontId="12" fillId="3" borderId="7" xfId="0" applyFont="1" applyFill="1" applyBorder="1"/>
    <xf numFmtId="0" fontId="13" fillId="3" borderId="7" xfId="0" applyFont="1" applyFill="1" applyBorder="1"/>
    <xf numFmtId="0" fontId="13" fillId="3" borderId="8" xfId="0" applyFont="1" applyFill="1" applyBorder="1"/>
    <xf numFmtId="44" fontId="0" fillId="0" borderId="27" xfId="0" applyNumberFormat="1" applyBorder="1" applyAlignment="1">
      <alignment horizontal="right"/>
    </xf>
    <xf numFmtId="0" fontId="4" fillId="0" borderId="0" xfId="0" applyFont="1" applyAlignment="1">
      <alignment horizontal="left" vertical="center"/>
    </xf>
    <xf numFmtId="0" fontId="6" fillId="4" borderId="4"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0" fillId="2" borderId="9" xfId="0" applyFill="1" applyBorder="1" applyAlignment="1">
      <alignment horizontal="center"/>
    </xf>
    <xf numFmtId="0" fontId="0" fillId="2" borderId="10" xfId="0" applyFill="1" applyBorder="1" applyAlignment="1">
      <alignment horizontal="center"/>
    </xf>
    <xf numFmtId="165" fontId="0" fillId="2" borderId="10" xfId="0" applyNumberFormat="1" applyFill="1" applyBorder="1" applyAlignment="1">
      <alignment horizontal="center"/>
    </xf>
    <xf numFmtId="0" fontId="0" fillId="2" borderId="28" xfId="0" applyFill="1" applyBorder="1" applyAlignment="1">
      <alignment horizontal="center"/>
    </xf>
    <xf numFmtId="0" fontId="0" fillId="2" borderId="1" xfId="0" applyFill="1" applyBorder="1" applyAlignment="1">
      <alignment horizontal="center"/>
    </xf>
    <xf numFmtId="165" fontId="0" fillId="2" borderId="1" xfId="0" applyNumberFormat="1" applyFill="1" applyBorder="1" applyAlignment="1">
      <alignment horizontal="center"/>
    </xf>
    <xf numFmtId="0" fontId="0" fillId="2" borderId="12" xfId="0" applyFill="1" applyBorder="1" applyAlignment="1">
      <alignment horizontal="center"/>
    </xf>
    <xf numFmtId="0" fontId="0" fillId="2" borderId="13" xfId="0" applyFill="1" applyBorder="1" applyAlignment="1">
      <alignment horizontal="center"/>
    </xf>
    <xf numFmtId="165" fontId="0" fillId="2" borderId="13" xfId="0" applyNumberFormat="1" applyFill="1" applyBorder="1" applyAlignment="1">
      <alignment horizontal="center"/>
    </xf>
    <xf numFmtId="0" fontId="2" fillId="2" borderId="21" xfId="0" applyFont="1" applyFill="1" applyBorder="1" applyAlignment="1">
      <alignment horizontal="center"/>
    </xf>
    <xf numFmtId="44" fontId="2" fillId="2" borderId="21" xfId="0" applyNumberFormat="1" applyFont="1" applyFill="1" applyBorder="1"/>
    <xf numFmtId="44" fontId="2" fillId="2" borderId="22" xfId="0" applyNumberFormat="1" applyFont="1" applyFill="1" applyBorder="1"/>
    <xf numFmtId="0" fontId="6" fillId="2" borderId="0" xfId="0" applyFont="1" applyFill="1" applyAlignment="1">
      <alignment vertical="center"/>
    </xf>
    <xf numFmtId="0" fontId="2" fillId="2" borderId="4" xfId="0" applyFont="1" applyFill="1" applyBorder="1" applyAlignment="1">
      <alignment horizontal="center"/>
    </xf>
    <xf numFmtId="0" fontId="4" fillId="2" borderId="0" xfId="0" applyFont="1" applyFill="1"/>
    <xf numFmtId="0" fontId="4" fillId="2" borderId="0" xfId="0" quotePrefix="1" applyFont="1" applyFill="1" applyAlignment="1">
      <alignment horizontal="left"/>
    </xf>
    <xf numFmtId="0" fontId="2" fillId="2" borderId="0" xfId="0" applyFont="1" applyFill="1"/>
    <xf numFmtId="0" fontId="4" fillId="2" borderId="0" xfId="0" quotePrefix="1" applyFont="1" applyFill="1"/>
    <xf numFmtId="14" fontId="4" fillId="2" borderId="0" xfId="0" applyNumberFormat="1" applyFont="1" applyFill="1" applyAlignment="1">
      <alignment vertical="top"/>
    </xf>
    <xf numFmtId="0" fontId="10" fillId="3" borderId="8" xfId="0" applyFont="1" applyFill="1" applyBorder="1" applyAlignment="1">
      <alignment vertical="center"/>
    </xf>
    <xf numFmtId="0" fontId="10" fillId="3" borderId="24" xfId="0" applyFont="1" applyFill="1" applyBorder="1" applyAlignment="1">
      <alignment vertical="center"/>
    </xf>
    <xf numFmtId="0" fontId="2" fillId="4" borderId="61" xfId="0" applyFont="1" applyFill="1" applyBorder="1" applyAlignment="1">
      <alignment horizontal="center" vertical="center" wrapText="1"/>
    </xf>
    <xf numFmtId="0" fontId="6" fillId="4" borderId="57"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7" fillId="4" borderId="61" xfId="0" applyFont="1" applyFill="1" applyBorder="1" applyAlignment="1">
      <alignment horizontal="center" vertical="center" wrapText="1"/>
    </xf>
    <xf numFmtId="0" fontId="3" fillId="0" borderId="71" xfId="0" applyFont="1" applyBorder="1" applyAlignment="1">
      <alignment horizontal="center" vertical="center"/>
    </xf>
    <xf numFmtId="0" fontId="3" fillId="0" borderId="71" xfId="0" applyFont="1" applyBorder="1" applyAlignment="1">
      <alignment horizontal="center"/>
    </xf>
    <xf numFmtId="0" fontId="3" fillId="0" borderId="73" xfId="0" applyFont="1" applyBorder="1" applyAlignment="1">
      <alignment horizontal="center"/>
    </xf>
    <xf numFmtId="0" fontId="2" fillId="2" borderId="57" xfId="0" applyFont="1" applyFill="1" applyBorder="1" applyAlignment="1">
      <alignment horizontal="center"/>
    </xf>
    <xf numFmtId="0" fontId="2" fillId="2" borderId="33" xfId="0" applyFont="1" applyFill="1" applyBorder="1"/>
    <xf numFmtId="0" fontId="2" fillId="2" borderId="65" xfId="0" applyFont="1" applyFill="1" applyBorder="1"/>
    <xf numFmtId="166" fontId="2" fillId="2" borderId="66" xfId="0" applyNumberFormat="1" applyFont="1" applyFill="1" applyBorder="1"/>
    <xf numFmtId="0" fontId="4" fillId="2" borderId="0" xfId="0" applyFont="1" applyFill="1" applyAlignment="1">
      <alignment horizontal="left"/>
    </xf>
    <xf numFmtId="0" fontId="2" fillId="2" borderId="0" xfId="0" applyFont="1" applyFill="1" applyAlignment="1">
      <alignment horizontal="left"/>
    </xf>
    <xf numFmtId="0" fontId="8" fillId="2" borderId="0" xfId="0" quotePrefix="1" applyFont="1" applyFill="1"/>
    <xf numFmtId="14" fontId="4" fillId="2" borderId="0" xfId="0" applyNumberFormat="1" applyFont="1" applyFill="1" applyAlignment="1">
      <alignment horizontal="left" vertical="top"/>
    </xf>
    <xf numFmtId="0" fontId="0" fillId="5" borderId="60" xfId="0" applyFill="1" applyBorder="1" applyProtection="1">
      <protection locked="0"/>
    </xf>
    <xf numFmtId="0" fontId="0" fillId="5" borderId="59" xfId="0" applyFill="1" applyBorder="1" applyProtection="1">
      <protection locked="0"/>
    </xf>
    <xf numFmtId="0" fontId="0" fillId="5" borderId="58" xfId="0" applyFill="1" applyBorder="1" applyProtection="1">
      <protection locked="0"/>
    </xf>
    <xf numFmtId="1" fontId="0" fillId="5" borderId="28" xfId="0" applyNumberFormat="1" applyFill="1" applyBorder="1" applyAlignment="1" applyProtection="1">
      <alignment horizontal="right" vertical="center"/>
      <protection locked="0"/>
    </xf>
    <xf numFmtId="0" fontId="0" fillId="0" borderId="0" xfId="0" applyAlignment="1">
      <alignment horizontal="left" vertical="top" wrapText="1"/>
    </xf>
    <xf numFmtId="0" fontId="0" fillId="0" borderId="0" xfId="0" applyAlignment="1" applyProtection="1">
      <alignment horizontal="left" vertical="top" wrapText="1"/>
      <protection locked="0"/>
    </xf>
    <xf numFmtId="44" fontId="0" fillId="0" borderId="0" xfId="1" applyFont="1" applyProtection="1"/>
    <xf numFmtId="0" fontId="0" fillId="0" borderId="82" xfId="0" applyBorder="1" applyAlignment="1">
      <alignment vertical="top"/>
    </xf>
    <xf numFmtId="49" fontId="0" fillId="0" borderId="0" xfId="0" applyNumberFormat="1"/>
    <xf numFmtId="0" fontId="10" fillId="3" borderId="24" xfId="0" applyFont="1" applyFill="1" applyBorder="1" applyAlignment="1" applyProtection="1">
      <alignment horizontal="center" vertical="center"/>
      <protection locked="0"/>
    </xf>
    <xf numFmtId="0" fontId="10" fillId="3" borderId="8" xfId="0" applyFont="1" applyFill="1" applyBorder="1" applyAlignment="1" applyProtection="1">
      <alignment horizontal="center" vertical="center"/>
      <protection locked="0"/>
    </xf>
    <xf numFmtId="14" fontId="10" fillId="3" borderId="7" xfId="0" applyNumberFormat="1" applyFont="1" applyFill="1" applyBorder="1" applyAlignment="1">
      <alignment horizontal="center" vertical="center"/>
    </xf>
    <xf numFmtId="0" fontId="4" fillId="0" borderId="46" xfId="0" applyFont="1" applyBorder="1" applyAlignment="1">
      <alignment horizontal="left"/>
    </xf>
    <xf numFmtId="0" fontId="4" fillId="0" borderId="48" xfId="0" applyFont="1" applyBorder="1" applyAlignment="1">
      <alignment horizontal="left"/>
    </xf>
    <xf numFmtId="0" fontId="8" fillId="5" borderId="46" xfId="0" quotePrefix="1" applyFont="1" applyFill="1" applyBorder="1" applyAlignment="1" applyProtection="1">
      <alignment horizontal="left" vertical="center"/>
      <protection locked="0"/>
    </xf>
    <xf numFmtId="0" fontId="8" fillId="5" borderId="47" xfId="0" quotePrefix="1" applyFont="1" applyFill="1" applyBorder="1" applyAlignment="1" applyProtection="1">
      <alignment horizontal="left" vertical="center"/>
      <protection locked="0"/>
    </xf>
    <xf numFmtId="0" fontId="8" fillId="5" borderId="48" xfId="0" quotePrefix="1" applyFont="1" applyFill="1" applyBorder="1" applyAlignment="1" applyProtection="1">
      <alignment horizontal="left" vertical="center"/>
      <protection locked="0"/>
    </xf>
    <xf numFmtId="0" fontId="4" fillId="0" borderId="49" xfId="0" quotePrefix="1" applyFont="1" applyBorder="1" applyAlignment="1">
      <alignment horizontal="left"/>
    </xf>
    <xf numFmtId="0" fontId="4" fillId="0" borderId="51" xfId="0" quotePrefix="1" applyFont="1" applyBorder="1" applyAlignment="1">
      <alignment horizontal="left"/>
    </xf>
    <xf numFmtId="0" fontId="8" fillId="5" borderId="49" xfId="0" quotePrefix="1" applyFont="1" applyFill="1" applyBorder="1" applyAlignment="1" applyProtection="1">
      <alignment horizontal="left" vertical="center"/>
      <protection locked="0"/>
    </xf>
    <xf numFmtId="0" fontId="8" fillId="5" borderId="50" xfId="0" quotePrefix="1" applyFont="1" applyFill="1" applyBorder="1" applyAlignment="1" applyProtection="1">
      <alignment horizontal="left" vertical="center"/>
      <protection locked="0"/>
    </xf>
    <xf numFmtId="0" fontId="8" fillId="5" borderId="51" xfId="0" quotePrefix="1" applyFont="1" applyFill="1" applyBorder="1" applyAlignment="1" applyProtection="1">
      <alignment horizontal="left" vertical="center"/>
      <protection locked="0"/>
    </xf>
    <xf numFmtId="0" fontId="11" fillId="5" borderId="24" xfId="0" applyFont="1" applyFill="1" applyBorder="1" applyAlignment="1" applyProtection="1">
      <alignment horizontal="center" vertical="center"/>
      <protection locked="0"/>
    </xf>
    <xf numFmtId="0" fontId="11" fillId="5" borderId="8" xfId="0" applyFont="1" applyFill="1" applyBorder="1" applyAlignment="1" applyProtection="1">
      <alignment horizontal="center" vertical="center"/>
      <protection locked="0"/>
    </xf>
    <xf numFmtId="0" fontId="2" fillId="0" borderId="49" xfId="0" applyFont="1" applyBorder="1" applyAlignment="1">
      <alignment horizontal="left"/>
    </xf>
    <xf numFmtId="0" fontId="2" fillId="0" borderId="51" xfId="0" applyFont="1" applyBorder="1" applyAlignment="1">
      <alignment horizontal="left"/>
    </xf>
    <xf numFmtId="0" fontId="0" fillId="5" borderId="49" xfId="0" applyFill="1" applyBorder="1" applyAlignment="1" applyProtection="1">
      <alignment horizontal="left" vertical="center"/>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4" fillId="0" borderId="49" xfId="0" applyFont="1" applyBorder="1" applyAlignment="1">
      <alignment horizontal="left"/>
    </xf>
    <xf numFmtId="0" fontId="4" fillId="0" borderId="51" xfId="0" applyFont="1" applyBorder="1" applyAlignment="1">
      <alignment horizontal="left"/>
    </xf>
    <xf numFmtId="0" fontId="8" fillId="5" borderId="49" xfId="0" applyFont="1" applyFill="1" applyBorder="1" applyAlignment="1" applyProtection="1">
      <alignment horizontal="left" vertical="center"/>
      <protection locked="0"/>
    </xf>
    <xf numFmtId="0" fontId="8" fillId="5" borderId="50" xfId="0" applyFont="1" applyFill="1" applyBorder="1" applyAlignment="1" applyProtection="1">
      <alignment horizontal="left" vertical="center"/>
      <protection locked="0"/>
    </xf>
    <xf numFmtId="0" fontId="8" fillId="5" borderId="51" xfId="0" applyFont="1" applyFill="1" applyBorder="1" applyAlignment="1" applyProtection="1">
      <alignment horizontal="left" vertical="center"/>
      <protection locked="0"/>
    </xf>
    <xf numFmtId="0" fontId="4" fillId="0" borderId="52" xfId="0" applyFont="1" applyBorder="1" applyAlignment="1">
      <alignment horizontal="left"/>
    </xf>
    <xf numFmtId="0" fontId="4" fillId="0" borderId="54" xfId="0" applyFont="1" applyBorder="1" applyAlignment="1">
      <alignment horizontal="left"/>
    </xf>
    <xf numFmtId="0" fontId="8" fillId="5" borderId="55" xfId="0" applyFont="1" applyFill="1" applyBorder="1" applyAlignment="1" applyProtection="1">
      <alignment horizontal="left" vertical="center"/>
      <protection locked="0"/>
    </xf>
    <xf numFmtId="0" fontId="8" fillId="5" borderId="53" xfId="0" applyFont="1" applyFill="1" applyBorder="1" applyAlignment="1" applyProtection="1">
      <alignment horizontal="left" vertical="center"/>
      <protection locked="0"/>
    </xf>
    <xf numFmtId="0" fontId="8" fillId="5" borderId="56" xfId="0" applyFont="1" applyFill="1" applyBorder="1" applyAlignment="1" applyProtection="1">
      <alignment horizontal="left" vertical="center"/>
      <protection locked="0"/>
    </xf>
    <xf numFmtId="14" fontId="4" fillId="0" borderId="55" xfId="0" applyNumberFormat="1" applyFont="1" applyBorder="1" applyAlignment="1">
      <alignment horizontal="left" vertical="top"/>
    </xf>
    <xf numFmtId="14" fontId="4" fillId="0" borderId="56" xfId="0" applyNumberFormat="1" applyFont="1" applyBorder="1" applyAlignment="1">
      <alignment horizontal="left" vertical="top"/>
    </xf>
    <xf numFmtId="14" fontId="4" fillId="0" borderId="30" xfId="0" applyNumberFormat="1" applyFont="1" applyBorder="1" applyAlignment="1">
      <alignment horizontal="left" vertical="top"/>
    </xf>
    <xf numFmtId="14" fontId="4" fillId="0" borderId="31" xfId="0" applyNumberFormat="1" applyFont="1" applyBorder="1" applyAlignment="1">
      <alignment horizontal="left" vertical="top"/>
    </xf>
    <xf numFmtId="14" fontId="4" fillId="0" borderId="32" xfId="0" applyNumberFormat="1" applyFont="1" applyBorder="1" applyAlignment="1">
      <alignment horizontal="left" vertical="top"/>
    </xf>
    <xf numFmtId="14" fontId="4" fillId="0" borderId="34" xfId="0" applyNumberFormat="1" applyFont="1" applyBorder="1" applyAlignment="1">
      <alignment horizontal="left" vertical="top"/>
    </xf>
    <xf numFmtId="0" fontId="8" fillId="5" borderId="55" xfId="0" applyFont="1" applyFill="1" applyBorder="1" applyAlignment="1" applyProtection="1">
      <alignment horizontal="center" vertical="center"/>
      <protection locked="0"/>
    </xf>
    <xf numFmtId="0" fontId="8" fillId="5" borderId="56" xfId="0" applyFont="1" applyFill="1" applyBorder="1" applyAlignment="1" applyProtection="1">
      <alignment horizontal="center" vertical="center"/>
      <protection locked="0"/>
    </xf>
    <xf numFmtId="0" fontId="8" fillId="5" borderId="30" xfId="0" applyFont="1" applyFill="1" applyBorder="1" applyAlignment="1" applyProtection="1">
      <alignment horizontal="center" vertical="center"/>
      <protection locked="0"/>
    </xf>
    <xf numFmtId="0" fontId="8" fillId="5" borderId="31" xfId="0" applyFont="1" applyFill="1" applyBorder="1" applyAlignment="1" applyProtection="1">
      <alignment horizontal="center" vertical="center"/>
      <protection locked="0"/>
    </xf>
    <xf numFmtId="0" fontId="8" fillId="5" borderId="32" xfId="0" applyFont="1" applyFill="1" applyBorder="1" applyAlignment="1" applyProtection="1">
      <alignment horizontal="center" vertical="center"/>
      <protection locked="0"/>
    </xf>
    <xf numFmtId="0" fontId="8" fillId="5" borderId="34" xfId="0" applyFont="1" applyFill="1" applyBorder="1" applyAlignment="1" applyProtection="1">
      <alignment horizontal="center" vertical="center"/>
      <protection locked="0"/>
    </xf>
    <xf numFmtId="0" fontId="10" fillId="3" borderId="24" xfId="0" applyFont="1" applyFill="1" applyBorder="1" applyAlignment="1">
      <alignment horizontal="center" vertical="center"/>
    </xf>
    <xf numFmtId="0" fontId="10" fillId="3" borderId="8"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7" xfId="0" applyFont="1" applyFill="1" applyBorder="1" applyAlignment="1">
      <alignment horizontal="center" vertical="center"/>
    </xf>
    <xf numFmtId="0" fontId="0" fillId="0" borderId="25" xfId="0" applyBorder="1" applyAlignment="1">
      <alignment horizontal="left"/>
    </xf>
    <xf numFmtId="0" fontId="0" fillId="0" borderId="26" xfId="0" applyBorder="1" applyAlignment="1">
      <alignment horizontal="left"/>
    </xf>
    <xf numFmtId="44" fontId="0" fillId="0" borderId="26" xfId="0" applyNumberFormat="1" applyBorder="1" applyAlignment="1">
      <alignment horizontal="right"/>
    </xf>
    <xf numFmtId="44" fontId="0" fillId="0" borderId="27" xfId="0" applyNumberFormat="1" applyBorder="1" applyAlignment="1">
      <alignment horizontal="right"/>
    </xf>
    <xf numFmtId="0" fontId="0" fillId="0" borderId="30" xfId="0" applyBorder="1" applyAlignment="1">
      <alignment horizontal="left"/>
    </xf>
    <xf numFmtId="0" fontId="0" fillId="0" borderId="0" xfId="0" applyAlignment="1">
      <alignment horizontal="left"/>
    </xf>
    <xf numFmtId="0" fontId="4" fillId="0" borderId="30" xfId="0" applyFont="1" applyBorder="1" applyAlignment="1">
      <alignment horizontal="left" vertical="center"/>
    </xf>
    <xf numFmtId="0" fontId="4" fillId="0" borderId="0" xfId="0" applyFont="1" applyAlignment="1">
      <alignment horizontal="left" vertical="center"/>
    </xf>
    <xf numFmtId="0" fontId="4" fillId="0" borderId="32" xfId="0" applyFont="1" applyBorder="1" applyAlignment="1">
      <alignment horizontal="left" vertical="center"/>
    </xf>
    <xf numFmtId="0" fontId="4" fillId="0" borderId="33" xfId="0" applyFont="1" applyBorder="1" applyAlignment="1">
      <alignment horizontal="left" vertical="center"/>
    </xf>
    <xf numFmtId="7" fontId="2" fillId="4" borderId="25" xfId="0" applyNumberFormat="1" applyFont="1" applyFill="1" applyBorder="1" applyAlignment="1">
      <alignment horizontal="right" vertical="center"/>
    </xf>
    <xf numFmtId="7" fontId="2" fillId="4" borderId="27" xfId="0" applyNumberFormat="1" applyFont="1" applyFill="1" applyBorder="1" applyAlignment="1">
      <alignment horizontal="right" vertical="center"/>
    </xf>
    <xf numFmtId="7" fontId="2" fillId="4" borderId="32" xfId="0" applyNumberFormat="1" applyFont="1" applyFill="1" applyBorder="1" applyAlignment="1">
      <alignment horizontal="right" vertical="center"/>
    </xf>
    <xf numFmtId="7" fontId="2" fillId="4" borderId="34" xfId="0" applyNumberFormat="1" applyFont="1" applyFill="1" applyBorder="1" applyAlignment="1">
      <alignment horizontal="right" vertical="center"/>
    </xf>
    <xf numFmtId="0" fontId="0" fillId="0" borderId="33" xfId="0" applyBorder="1" applyAlignment="1">
      <alignment horizont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3" xfId="0" applyFont="1" applyBorder="1" applyAlignment="1">
      <alignment horizontal="center" vertical="center"/>
    </xf>
    <xf numFmtId="0" fontId="2" fillId="4" borderId="4"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0" fillId="4" borderId="25" xfId="0" applyFill="1" applyBorder="1" applyAlignment="1">
      <alignment horizontal="center" vertical="center" wrapText="1"/>
    </xf>
    <xf numFmtId="0" fontId="0" fillId="4" borderId="26" xfId="0" applyFill="1" applyBorder="1" applyAlignment="1">
      <alignment horizontal="center" vertical="center" wrapText="1"/>
    </xf>
    <xf numFmtId="0" fontId="0" fillId="4" borderId="27" xfId="0" applyFill="1" applyBorder="1" applyAlignment="1">
      <alignment horizontal="center" vertical="center" wrapText="1"/>
    </xf>
    <xf numFmtId="0" fontId="2" fillId="2" borderId="24" xfId="0" applyFont="1" applyFill="1" applyBorder="1" applyAlignment="1">
      <alignment horizontal="right"/>
    </xf>
    <xf numFmtId="0" fontId="2" fillId="2" borderId="7" xfId="0" applyFont="1" applyFill="1" applyBorder="1" applyAlignment="1">
      <alignment horizontal="right"/>
    </xf>
    <xf numFmtId="0" fontId="2" fillId="2" borderId="6" xfId="0" applyFont="1" applyFill="1" applyBorder="1" applyAlignment="1">
      <alignment horizontal="right"/>
    </xf>
    <xf numFmtId="0" fontId="4" fillId="2" borderId="0" xfId="0" quotePrefix="1" applyFont="1" applyFill="1" applyAlignment="1">
      <alignment horizontal="left"/>
    </xf>
    <xf numFmtId="0" fontId="4" fillId="2" borderId="0" xfId="0" applyFont="1" applyFill="1" applyAlignment="1">
      <alignment horizontal="center" vertical="center"/>
    </xf>
    <xf numFmtId="0" fontId="8" fillId="2" borderId="0" xfId="0" applyFont="1" applyFill="1" applyAlignment="1">
      <alignment horizontal="center" vertical="center"/>
    </xf>
    <xf numFmtId="0" fontId="8" fillId="2" borderId="0" xfId="0" quotePrefix="1" applyFont="1" applyFill="1" applyAlignment="1">
      <alignment horizontal="left"/>
    </xf>
    <xf numFmtId="0" fontId="2" fillId="0" borderId="57" xfId="0" applyFont="1" applyBorder="1" applyAlignment="1">
      <alignment horizontal="center" vertical="center"/>
    </xf>
    <xf numFmtId="0" fontId="2" fillId="0" borderId="24" xfId="0" applyFont="1" applyBorder="1" applyAlignment="1">
      <alignment horizontal="center" vertical="center"/>
    </xf>
    <xf numFmtId="0" fontId="2" fillId="4" borderId="57" xfId="0" applyFont="1" applyFill="1" applyBorder="1" applyAlignment="1">
      <alignment horizontal="center" vertical="center" wrapText="1"/>
    </xf>
    <xf numFmtId="0" fontId="2" fillId="2" borderId="8" xfId="0" applyFont="1" applyFill="1" applyBorder="1" applyAlignment="1">
      <alignment horizontal="right"/>
    </xf>
    <xf numFmtId="0" fontId="0" fillId="0" borderId="25" xfId="0" applyBorder="1" applyAlignment="1">
      <alignment horizontal="right"/>
    </xf>
    <xf numFmtId="0" fontId="0" fillId="0" borderId="26" xfId="0" applyBorder="1" applyAlignment="1">
      <alignment horizontal="right"/>
    </xf>
    <xf numFmtId="0" fontId="0" fillId="0" borderId="32" xfId="0" applyBorder="1" applyAlignment="1">
      <alignment horizontal="right"/>
    </xf>
    <xf numFmtId="0" fontId="0" fillId="0" borderId="33" xfId="0" applyBorder="1" applyAlignment="1">
      <alignment horizontal="right"/>
    </xf>
    <xf numFmtId="0" fontId="4" fillId="0" borderId="25" xfId="0" applyFont="1" applyBorder="1" applyAlignment="1">
      <alignment horizontal="right" vertical="center"/>
    </xf>
    <xf numFmtId="0" fontId="4" fillId="0" borderId="26" xfId="0" applyFont="1" applyBorder="1" applyAlignment="1">
      <alignment horizontal="right" vertical="center"/>
    </xf>
    <xf numFmtId="0" fontId="4" fillId="0" borderId="32" xfId="0" applyFont="1" applyBorder="1" applyAlignment="1">
      <alignment horizontal="right" vertical="center"/>
    </xf>
    <xf numFmtId="0" fontId="4" fillId="0" borderId="33" xfId="0" applyFont="1" applyBorder="1" applyAlignment="1">
      <alignment horizontal="right" vertical="center"/>
    </xf>
    <xf numFmtId="0" fontId="9" fillId="3" borderId="24" xfId="0" applyFont="1" applyFill="1" applyBorder="1" applyAlignment="1">
      <alignment horizontal="center"/>
    </xf>
    <xf numFmtId="0" fontId="9" fillId="3" borderId="7" xfId="0" applyFont="1" applyFill="1" applyBorder="1" applyAlignment="1">
      <alignment horizontal="center"/>
    </xf>
    <xf numFmtId="0" fontId="9" fillId="3" borderId="8" xfId="0" applyFont="1" applyFill="1" applyBorder="1" applyAlignment="1">
      <alignment horizontal="center"/>
    </xf>
    <xf numFmtId="0" fontId="0" fillId="0" borderId="9" xfId="0" applyBorder="1" applyAlignment="1">
      <alignment vertical="top" wrapText="1"/>
    </xf>
    <xf numFmtId="0" fontId="0" fillId="0" borderId="10" xfId="0" applyBorder="1" applyAlignment="1">
      <alignment vertical="top" wrapText="1"/>
    </xf>
    <xf numFmtId="0" fontId="0" fillId="0" borderId="28" xfId="0" applyBorder="1" applyAlignment="1">
      <alignment horizontal="left" vertical="center"/>
    </xf>
    <xf numFmtId="0" fontId="0" fillId="0" borderId="1" xfId="0" applyBorder="1" applyAlignment="1">
      <alignment horizontal="left" vertical="center"/>
    </xf>
    <xf numFmtId="165" fontId="0" fillId="0" borderId="29" xfId="0" applyNumberFormat="1" applyBorder="1" applyAlignment="1">
      <alignment horizontal="right" vertical="center"/>
    </xf>
    <xf numFmtId="165" fontId="0" fillId="0" borderId="14" xfId="0" applyNumberFormat="1" applyBorder="1" applyAlignment="1">
      <alignment horizontal="righ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3" xfId="0" applyBorder="1" applyAlignment="1">
      <alignment horizontal="right" vertical="center"/>
    </xf>
    <xf numFmtId="0" fontId="0" fillId="0" borderId="20" xfId="0" applyBorder="1" applyAlignment="1">
      <alignment horizontal="right" vertical="center"/>
    </xf>
    <xf numFmtId="165" fontId="0" fillId="0" borderId="1" xfId="0" applyNumberFormat="1" applyBorder="1" applyAlignment="1">
      <alignment horizontal="right" vertical="center"/>
    </xf>
    <xf numFmtId="165" fontId="0" fillId="0" borderId="13" xfId="0" applyNumberFormat="1" applyBorder="1" applyAlignment="1">
      <alignment horizontal="right" vertical="center"/>
    </xf>
    <xf numFmtId="0" fontId="0" fillId="0" borderId="2" xfId="0" applyBorder="1" applyAlignment="1">
      <alignment horizontal="right" vertical="center"/>
    </xf>
  </cellXfs>
  <cellStyles count="2">
    <cellStyle name="Standaard" xfId="0" builtinId="0"/>
    <cellStyle name="Valuta" xfId="1" builtinId="4"/>
  </cellStyles>
  <dxfs count="0"/>
  <tableStyles count="0" defaultTableStyle="TableStyleMedium2" defaultPivotStyle="PivotStyleLight16"/>
  <colors>
    <mruColors>
      <color rgb="FFEDEDED"/>
      <color rgb="FF315895"/>
      <color rgb="FFEBF1B2"/>
      <color rgb="FFC6C6C6"/>
      <color rgb="FFEBB6D0"/>
      <color rgb="FFD2DE4E"/>
      <color rgb="FF2224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oneCellAnchor>
    <xdr:from>
      <xdr:col>4</xdr:col>
      <xdr:colOff>414746</xdr:colOff>
      <xdr:row>2</xdr:row>
      <xdr:rowOff>133894</xdr:rowOff>
    </xdr:from>
    <xdr:ext cx="4267200" cy="436786"/>
    <xdr:sp macro="" textlink="">
      <xdr:nvSpPr>
        <xdr:cNvPr id="2" name="Tekstvak 1">
          <a:extLst>
            <a:ext uri="{FF2B5EF4-FFF2-40B4-BE49-F238E27FC236}">
              <a16:creationId xmlns:a16="http://schemas.microsoft.com/office/drawing/2014/main" id="{E2F79FAB-4A45-4D79-80E5-E410FADE9B98}"/>
            </a:ext>
          </a:extLst>
        </xdr:cNvPr>
        <xdr:cNvSpPr txBox="1"/>
      </xdr:nvSpPr>
      <xdr:spPr>
        <a:xfrm>
          <a:off x="2925264" y="493123"/>
          <a:ext cx="4267200" cy="436786"/>
        </a:xfrm>
        <a:prstGeom prst="rect">
          <a:avLst/>
        </a:prstGeom>
        <a:solidFill>
          <a:schemeClr val="bg1">
            <a:lumMod val="95000"/>
          </a:schemeClr>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nl-NL" sz="1100" b="1"/>
            <a:t>Vul de</a:t>
          </a:r>
          <a:r>
            <a:rPr lang="nl-NL" sz="1100" b="1" baseline="0"/>
            <a:t> organisatiegegevens, de aantallen kinderen en het percentage voorlopige subsidie in.</a:t>
          </a:r>
          <a:endParaRPr lang="nl-NL" sz="1100" b="1"/>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124369</xdr:colOff>
      <xdr:row>2</xdr:row>
      <xdr:rowOff>100512</xdr:rowOff>
    </xdr:from>
    <xdr:ext cx="4764677" cy="979443"/>
    <xdr:sp macro="" textlink="">
      <xdr:nvSpPr>
        <xdr:cNvPr id="2" name="Tekstvak 1">
          <a:extLst>
            <a:ext uri="{FF2B5EF4-FFF2-40B4-BE49-F238E27FC236}">
              <a16:creationId xmlns:a16="http://schemas.microsoft.com/office/drawing/2014/main" id="{46655202-B49F-4773-B3CA-6FC8A98FD49D}"/>
            </a:ext>
          </a:extLst>
        </xdr:cNvPr>
        <xdr:cNvSpPr txBox="1"/>
      </xdr:nvSpPr>
      <xdr:spPr>
        <a:xfrm>
          <a:off x="124369" y="513262"/>
          <a:ext cx="4764677" cy="979443"/>
        </a:xfrm>
        <a:prstGeom prst="rect">
          <a:avLst/>
        </a:prstGeom>
        <a:solidFill>
          <a:schemeClr val="bg1">
            <a:lumMod val="95000"/>
          </a:schemeClr>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nl-NL" sz="1100" b="1"/>
            <a:t>Vul hier</a:t>
          </a:r>
          <a:r>
            <a:rPr lang="nl-NL" sz="1100" b="1" baseline="0"/>
            <a:t> het aantal </a:t>
          </a:r>
          <a:r>
            <a:rPr lang="nl-NL" sz="1100" b="1"/>
            <a:t>doelgroeppeuters in</a:t>
          </a:r>
          <a:r>
            <a:rPr lang="nl-NL" sz="1100" b="1" baseline="0"/>
            <a:t> </a:t>
          </a:r>
          <a:r>
            <a:rPr lang="nl-NL" sz="1100" b="1" baseline="0">
              <a:solidFill>
                <a:schemeClr val="tx1"/>
              </a:solidFill>
              <a:effectLst/>
              <a:latin typeface="+mn-lt"/>
              <a:ea typeface="+mn-ea"/>
              <a:cs typeface="+mn-cs"/>
            </a:rPr>
            <a:t>en het percentage voorlopige subsidie</a:t>
          </a:r>
          <a:r>
            <a:rPr lang="nl-NL" sz="1100" b="1"/>
            <a:t>.</a:t>
          </a:r>
          <a:r>
            <a:rPr lang="nl-NL" sz="1100" b="1" baseline="0"/>
            <a:t> </a:t>
          </a:r>
          <a:endParaRPr lang="nl-NL" sz="1100" b="1"/>
        </a:p>
        <a:p>
          <a:pPr algn="ctr"/>
          <a:r>
            <a:rPr lang="nl-NL" sz="1100" b="0" u="sng"/>
            <a:t>Subsidie HBO-eis in de voorschoolse periode: </a:t>
          </a:r>
          <a:r>
            <a:rPr lang="nl-NL" sz="1100" b="0"/>
            <a:t>De inzet van een pedagogisch beleidsmedewerker op hbo werk- en denkniveau gedurende 10 uur per jaar per doelgroeppeuter door een kindercentrum met de aantekening ‘ja’ bij voorschoolse educatie in het LRK.</a:t>
          </a:r>
          <a:endParaRPr lang="nl-NL" sz="1100" b="0">
            <a:solidFill>
              <a:schemeClr val="tx1"/>
            </a:solidFill>
            <a:effectLst/>
            <a:latin typeface="+mn-lt"/>
            <a:ea typeface="+mn-ea"/>
            <a:cs typeface="+mn-cs"/>
          </a:endParaRPr>
        </a:p>
        <a:p>
          <a:pPr algn="ctr"/>
          <a:endParaRPr lang="nl-NL" sz="1100" b="0"/>
        </a:p>
      </xdr:txBody>
    </xdr:sp>
    <xdr:clientData/>
  </xdr:oneCellAnchor>
  <xdr:twoCellAnchor>
    <xdr:from>
      <xdr:col>4</xdr:col>
      <xdr:colOff>784860</xdr:colOff>
      <xdr:row>8</xdr:row>
      <xdr:rowOff>129540</xdr:rowOff>
    </xdr:from>
    <xdr:to>
      <xdr:col>4</xdr:col>
      <xdr:colOff>792480</xdr:colOff>
      <xdr:row>11</xdr:row>
      <xdr:rowOff>129540</xdr:rowOff>
    </xdr:to>
    <xdr:cxnSp macro="">
      <xdr:nvCxnSpPr>
        <xdr:cNvPr id="3" name="Rechte verbindingslijn met pijl 2">
          <a:extLst>
            <a:ext uri="{FF2B5EF4-FFF2-40B4-BE49-F238E27FC236}">
              <a16:creationId xmlns:a16="http://schemas.microsoft.com/office/drawing/2014/main" id="{7961B625-CBD1-4B46-8818-5CC2178A9E3C}"/>
            </a:ext>
          </a:extLst>
        </xdr:cNvPr>
        <xdr:cNvCxnSpPr/>
      </xdr:nvCxnSpPr>
      <xdr:spPr>
        <a:xfrm>
          <a:off x="3144339" y="1580061"/>
          <a:ext cx="0" cy="542925"/>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975360</xdr:colOff>
      <xdr:row>3</xdr:row>
      <xdr:rowOff>91440</xdr:rowOff>
    </xdr:from>
    <xdr:to>
      <xdr:col>4</xdr:col>
      <xdr:colOff>1424940</xdr:colOff>
      <xdr:row>3</xdr:row>
      <xdr:rowOff>99060</xdr:rowOff>
    </xdr:to>
    <xdr:cxnSp macro="">
      <xdr:nvCxnSpPr>
        <xdr:cNvPr id="4" name="Rechte verbindingslijn met pijl 3">
          <a:extLst>
            <a:ext uri="{FF2B5EF4-FFF2-40B4-BE49-F238E27FC236}">
              <a16:creationId xmlns:a16="http://schemas.microsoft.com/office/drawing/2014/main" id="{9B6F8E93-21CA-4D43-BFC6-015D9C571057}"/>
            </a:ext>
          </a:extLst>
        </xdr:cNvPr>
        <xdr:cNvCxnSpPr/>
      </xdr:nvCxnSpPr>
      <xdr:spPr>
        <a:xfrm>
          <a:off x="3144339" y="637086"/>
          <a:ext cx="0" cy="2178"/>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5</xdr:col>
      <xdr:colOff>773157</xdr:colOff>
      <xdr:row>11</xdr:row>
      <xdr:rowOff>155530</xdr:rowOff>
    </xdr:from>
    <xdr:ext cx="4335780" cy="2125708"/>
    <xdr:sp macro="" textlink="">
      <xdr:nvSpPr>
        <xdr:cNvPr id="2" name="Tekstvak 1">
          <a:extLst>
            <a:ext uri="{FF2B5EF4-FFF2-40B4-BE49-F238E27FC236}">
              <a16:creationId xmlns:a16="http://schemas.microsoft.com/office/drawing/2014/main" id="{BD9CD656-87BB-4CB0-88BE-BC55004B53DF}"/>
            </a:ext>
          </a:extLst>
        </xdr:cNvPr>
        <xdr:cNvSpPr txBox="1"/>
      </xdr:nvSpPr>
      <xdr:spPr>
        <a:xfrm>
          <a:off x="4225970" y="2522493"/>
          <a:ext cx="4335780" cy="2125708"/>
        </a:xfrm>
        <a:prstGeom prst="rect">
          <a:avLst/>
        </a:prstGeom>
        <a:solidFill>
          <a:srgbClr val="EDEDED"/>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nl-NL" sz="1100" b="1"/>
            <a:t>Vul hier de gemiddelde ouderbijdrage en eventueel het aantal uren per week in. </a:t>
          </a:r>
          <a:br>
            <a:rPr lang="nl-NL" sz="1100" b="0"/>
          </a:br>
          <a:br>
            <a:rPr lang="nl-NL" sz="1100" b="0"/>
          </a:br>
          <a:r>
            <a:rPr lang="nl-NL" sz="1100" b="0"/>
            <a:t>Uitgangspunt</a:t>
          </a:r>
          <a:r>
            <a:rPr lang="nl-NL" sz="1100" b="0" baseline="0"/>
            <a:t> is 8 uren regulier (uren waarover een inkomensafhankelijke ouderbijdrage wordt betaald, 1e en 2e dagdeel) en 8 uren VVE (extra uren voor de geïndiceerde kinderen, volledig vergoed door de gemeente, 3e en 4e dagdeel).</a:t>
          </a:r>
          <a:br>
            <a:rPr lang="nl-NL" sz="1100" b="0" baseline="0"/>
          </a:br>
          <a:br>
            <a:rPr lang="nl-NL" sz="1100" b="0" baseline="0"/>
          </a:br>
          <a:r>
            <a:rPr lang="nl-NL" sz="1100" b="0" baseline="0"/>
            <a:t>Als gemiddeld minder uren worden afgenomen, kan dit worden bijgesteld.</a:t>
          </a:r>
          <a:endParaRPr lang="nl-NL" sz="1100" b="0"/>
        </a:p>
      </xdr:txBody>
    </xdr:sp>
    <xdr:clientData/>
  </xdr:oneCellAnchor>
  <xdr:twoCellAnchor>
    <xdr:from>
      <xdr:col>6</xdr:col>
      <xdr:colOff>358140</xdr:colOff>
      <xdr:row>9</xdr:row>
      <xdr:rowOff>114300</xdr:rowOff>
    </xdr:from>
    <xdr:to>
      <xdr:col>6</xdr:col>
      <xdr:colOff>358140</xdr:colOff>
      <xdr:row>11</xdr:row>
      <xdr:rowOff>91440</xdr:rowOff>
    </xdr:to>
    <xdr:cxnSp macro="">
      <xdr:nvCxnSpPr>
        <xdr:cNvPr id="3" name="Rechte verbindingslijn met pijl 2">
          <a:extLst>
            <a:ext uri="{FF2B5EF4-FFF2-40B4-BE49-F238E27FC236}">
              <a16:creationId xmlns:a16="http://schemas.microsoft.com/office/drawing/2014/main" id="{5276CE63-1503-4097-9E72-B9BC459EE946}"/>
            </a:ext>
          </a:extLst>
        </xdr:cNvPr>
        <xdr:cNvCxnSpPr/>
      </xdr:nvCxnSpPr>
      <xdr:spPr>
        <a:xfrm flipV="1">
          <a:off x="4132761" y="1743075"/>
          <a:ext cx="0" cy="341811"/>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9</xdr:col>
      <xdr:colOff>403860</xdr:colOff>
      <xdr:row>9</xdr:row>
      <xdr:rowOff>121920</xdr:rowOff>
    </xdr:from>
    <xdr:to>
      <xdr:col>9</xdr:col>
      <xdr:colOff>403860</xdr:colOff>
      <xdr:row>11</xdr:row>
      <xdr:rowOff>106680</xdr:rowOff>
    </xdr:to>
    <xdr:cxnSp macro="">
      <xdr:nvCxnSpPr>
        <xdr:cNvPr id="4" name="Rechte verbindingslijn met pijl 3">
          <a:extLst>
            <a:ext uri="{FF2B5EF4-FFF2-40B4-BE49-F238E27FC236}">
              <a16:creationId xmlns:a16="http://schemas.microsoft.com/office/drawing/2014/main" id="{D6BA847E-46FF-4479-8164-7465BBEB65C2}"/>
            </a:ext>
          </a:extLst>
        </xdr:cNvPr>
        <xdr:cNvCxnSpPr/>
      </xdr:nvCxnSpPr>
      <xdr:spPr>
        <a:xfrm flipV="1">
          <a:off x="6058989" y="1754777"/>
          <a:ext cx="0" cy="338546"/>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0408F-BD73-42A9-A083-A04B676536DB}">
  <sheetPr>
    <pageSetUpPr fitToPage="1"/>
  </sheetPr>
  <dimension ref="B1:R21"/>
  <sheetViews>
    <sheetView showGridLines="0" showRowColHeaders="0" zoomScale="90" zoomScaleNormal="90" workbookViewId="0">
      <pane xSplit="4" ySplit="5" topLeftCell="E16" activePane="bottomRight" state="frozen"/>
      <selection pane="topRight" activeCell="D1" sqref="D1"/>
      <selection pane="bottomLeft" activeCell="A12" sqref="A12"/>
      <selection pane="bottomRight" activeCell="E1" sqref="E1"/>
    </sheetView>
  </sheetViews>
  <sheetFormatPr defaultColWidth="8.85546875" defaultRowHeight="15" x14ac:dyDescent="0.25"/>
  <cols>
    <col min="1" max="1" width="1.140625" customWidth="1"/>
    <col min="2" max="2" width="20.85546875" bestFit="1" customWidth="1"/>
    <col min="3" max="3" width="21.85546875" bestFit="1" customWidth="1"/>
    <col min="4" max="4" width="21.140625" customWidth="1"/>
    <col min="5" max="5" width="23.85546875" customWidth="1"/>
    <col min="6" max="6" width="15.140625" hidden="1" customWidth="1"/>
    <col min="7" max="7" width="19.42578125" customWidth="1"/>
    <col min="8" max="8" width="17.140625" customWidth="1"/>
    <col min="9" max="9" width="13.42578125" customWidth="1"/>
    <col min="10" max="10" width="10.140625" customWidth="1"/>
    <col min="11" max="11" width="12.85546875" customWidth="1"/>
    <col min="12" max="12" width="12.42578125" customWidth="1"/>
    <col min="13" max="13" width="2.85546875" customWidth="1"/>
    <col min="14" max="16" width="7.140625" customWidth="1"/>
    <col min="17" max="17" width="11.140625" bestFit="1" customWidth="1"/>
    <col min="18" max="18" width="12.5703125" customWidth="1"/>
  </cols>
  <sheetData>
    <row r="1" spans="2:18" s="85" customFormat="1" ht="18.75" customHeight="1" thickBot="1" x14ac:dyDescent="0.3">
      <c r="B1" s="51" t="s">
        <v>0</v>
      </c>
      <c r="C1" s="154" t="str">
        <f>Brondata!$A$2</f>
        <v>IJsselstein</v>
      </c>
      <c r="D1" s="155"/>
      <c r="E1" s="80" t="s">
        <v>1</v>
      </c>
      <c r="F1" s="80"/>
      <c r="G1" s="80"/>
      <c r="H1" s="81">
        <v>45292</v>
      </c>
      <c r="I1" s="82" t="s">
        <v>2</v>
      </c>
      <c r="J1" s="156">
        <v>45657</v>
      </c>
      <c r="K1" s="156"/>
      <c r="L1" s="83"/>
      <c r="M1" s="83"/>
      <c r="N1" s="84"/>
      <c r="O1"/>
      <c r="P1"/>
      <c r="Q1"/>
      <c r="R1"/>
    </row>
    <row r="2" spans="2:18" ht="14.85" customHeight="1" thickBot="1" x14ac:dyDescent="0.3">
      <c r="B2" s="51" t="s">
        <v>3</v>
      </c>
      <c r="C2" s="167" t="s">
        <v>4</v>
      </c>
      <c r="D2" s="168"/>
    </row>
    <row r="3" spans="2:18" x14ac:dyDescent="0.25">
      <c r="B3" s="86"/>
    </row>
    <row r="4" spans="2:18" s="86" customFormat="1" ht="15.75" thickBot="1" x14ac:dyDescent="0.3">
      <c r="C4"/>
      <c r="D4"/>
      <c r="E4"/>
      <c r="F4"/>
      <c r="G4"/>
      <c r="H4"/>
      <c r="I4"/>
      <c r="J4"/>
      <c r="K4"/>
      <c r="L4"/>
      <c r="M4"/>
      <c r="N4"/>
      <c r="O4"/>
      <c r="P4"/>
      <c r="Q4"/>
      <c r="R4"/>
    </row>
    <row r="5" spans="2:18" ht="38.85" customHeight="1" thickBot="1" x14ac:dyDescent="0.3">
      <c r="E5" s="87" t="s">
        <v>5</v>
      </c>
      <c r="F5" s="87"/>
      <c r="G5" s="87" t="s">
        <v>6</v>
      </c>
      <c r="H5" s="87" t="s">
        <v>7</v>
      </c>
    </row>
    <row r="6" spans="2:18" ht="15.75" thickBot="1" x14ac:dyDescent="0.3">
      <c r="E6" s="88" cm="1">
        <f t="array" ref="E6:F7">'Invoer subsidie 2024'!S5:T6</f>
        <v>0</v>
      </c>
      <c r="F6" s="88">
        <v>0</v>
      </c>
      <c r="G6" s="89" cm="1">
        <f t="array" ref="G6:G7">'Invoer subsidie HBO-eis'!H5:H6</f>
        <v>0</v>
      </c>
      <c r="H6" s="90">
        <f>E6+G6</f>
        <v>0</v>
      </c>
      <c r="M6" s="13"/>
    </row>
    <row r="7" spans="2:18" hidden="1" x14ac:dyDescent="0.25">
      <c r="E7">
        <v>0</v>
      </c>
      <c r="F7">
        <v>0</v>
      </c>
      <c r="G7">
        <v>0</v>
      </c>
    </row>
    <row r="8" spans="2:18" ht="15.75" thickBot="1" x14ac:dyDescent="0.3"/>
    <row r="9" spans="2:18" x14ac:dyDescent="0.25">
      <c r="E9" s="157" t="s">
        <v>8</v>
      </c>
      <c r="F9" s="158"/>
      <c r="G9" s="159"/>
      <c r="H9" s="160"/>
      <c r="I9" s="160"/>
      <c r="J9" s="160"/>
      <c r="K9" s="160"/>
      <c r="L9" s="160"/>
      <c r="M9" s="160"/>
      <c r="N9" s="161"/>
    </row>
    <row r="10" spans="2:18" x14ac:dyDescent="0.25">
      <c r="E10" s="162" t="s">
        <v>9</v>
      </c>
      <c r="F10" s="163"/>
      <c r="G10" s="164"/>
      <c r="H10" s="165"/>
      <c r="I10" s="165"/>
      <c r="J10" s="165"/>
      <c r="K10" s="165"/>
      <c r="L10" s="165"/>
      <c r="M10" s="165"/>
      <c r="N10" s="166"/>
    </row>
    <row r="11" spans="2:18" x14ac:dyDescent="0.25">
      <c r="E11" s="162" t="s">
        <v>10</v>
      </c>
      <c r="F11" s="163"/>
      <c r="G11" s="164"/>
      <c r="H11" s="165"/>
      <c r="I11" s="165"/>
      <c r="J11" s="165"/>
      <c r="K11" s="165"/>
      <c r="L11" s="165"/>
      <c r="M11" s="165"/>
      <c r="N11" s="166"/>
    </row>
    <row r="12" spans="2:18" ht="15.75" thickBot="1" x14ac:dyDescent="0.3">
      <c r="B12" t="s">
        <v>11</v>
      </c>
      <c r="E12" s="169" t="s">
        <v>12</v>
      </c>
      <c r="F12" s="170"/>
      <c r="G12" s="171"/>
      <c r="H12" s="172"/>
      <c r="I12" s="172"/>
      <c r="J12" s="172"/>
      <c r="K12" s="172"/>
      <c r="L12" s="172"/>
      <c r="M12" s="172"/>
      <c r="N12" s="173"/>
    </row>
    <row r="13" spans="2:18" ht="15.75" thickBot="1" x14ac:dyDescent="0.3">
      <c r="B13" s="95" t="s">
        <v>13</v>
      </c>
      <c r="C13" s="94"/>
      <c r="E13" s="169" t="s">
        <v>14</v>
      </c>
      <c r="F13" s="170"/>
      <c r="G13" s="171"/>
      <c r="H13" s="172"/>
      <c r="I13" s="172"/>
      <c r="J13" s="172"/>
      <c r="K13" s="172"/>
      <c r="L13" s="172"/>
      <c r="M13" s="172"/>
      <c r="N13" s="173"/>
    </row>
    <row r="14" spans="2:18" x14ac:dyDescent="0.25">
      <c r="E14" s="169" t="s">
        <v>15</v>
      </c>
      <c r="F14" s="170"/>
      <c r="G14" s="171"/>
      <c r="H14" s="172"/>
      <c r="I14" s="172"/>
      <c r="J14" s="172"/>
      <c r="K14" s="172"/>
      <c r="L14" s="172"/>
      <c r="M14" s="172"/>
      <c r="N14" s="173"/>
    </row>
    <row r="15" spans="2:18" x14ac:dyDescent="0.25">
      <c r="E15" s="162" t="s">
        <v>16</v>
      </c>
      <c r="F15" s="163"/>
      <c r="G15" s="171"/>
      <c r="H15" s="172"/>
      <c r="I15" s="172"/>
      <c r="J15" s="172"/>
      <c r="K15" s="172"/>
      <c r="L15" s="172"/>
      <c r="M15" s="172"/>
      <c r="N15" s="173"/>
    </row>
    <row r="16" spans="2:18" x14ac:dyDescent="0.25">
      <c r="E16" s="169" t="s">
        <v>17</v>
      </c>
      <c r="F16" s="170"/>
      <c r="G16" s="171"/>
      <c r="H16" s="172"/>
      <c r="I16" s="172"/>
      <c r="J16" s="172"/>
      <c r="K16" s="172"/>
      <c r="L16" s="172"/>
      <c r="M16" s="172"/>
      <c r="N16" s="173"/>
    </row>
    <row r="17" spans="5:14" x14ac:dyDescent="0.25">
      <c r="E17" s="174" t="s">
        <v>18</v>
      </c>
      <c r="F17" s="175"/>
      <c r="G17" s="176"/>
      <c r="H17" s="177"/>
      <c r="I17" s="177"/>
      <c r="J17" s="177"/>
      <c r="K17" s="177"/>
      <c r="L17" s="177"/>
      <c r="M17" s="177"/>
      <c r="N17" s="178"/>
    </row>
    <row r="18" spans="5:14" ht="15.75" thickBot="1" x14ac:dyDescent="0.3">
      <c r="E18" s="179" t="s">
        <v>19</v>
      </c>
      <c r="F18" s="180"/>
      <c r="G18" s="181"/>
      <c r="H18" s="182"/>
      <c r="I18" s="182"/>
      <c r="J18" s="182"/>
      <c r="K18" s="182"/>
      <c r="L18" s="182"/>
      <c r="M18" s="182"/>
      <c r="N18" s="183"/>
    </row>
    <row r="19" spans="5:14" x14ac:dyDescent="0.25">
      <c r="E19" s="184" t="s">
        <v>20</v>
      </c>
      <c r="F19" s="185"/>
      <c r="G19" s="190"/>
      <c r="H19" s="191"/>
      <c r="I19" s="91"/>
      <c r="J19" s="91"/>
      <c r="K19" s="91"/>
      <c r="L19" s="91"/>
      <c r="M19" s="91"/>
      <c r="N19" s="91"/>
    </row>
    <row r="20" spans="5:14" x14ac:dyDescent="0.25">
      <c r="E20" s="186"/>
      <c r="F20" s="187"/>
      <c r="G20" s="192"/>
      <c r="H20" s="193"/>
    </row>
    <row r="21" spans="5:14" ht="15.75" thickBot="1" x14ac:dyDescent="0.3">
      <c r="E21" s="188"/>
      <c r="F21" s="189"/>
      <c r="G21" s="194"/>
      <c r="H21" s="195"/>
    </row>
  </sheetData>
  <sheetProtection sheet="1"/>
  <mergeCells count="25">
    <mergeCell ref="E17:F17"/>
    <mergeCell ref="G17:N17"/>
    <mergeCell ref="E18:F18"/>
    <mergeCell ref="G18:N18"/>
    <mergeCell ref="E19:F21"/>
    <mergeCell ref="G19:H21"/>
    <mergeCell ref="E14:F14"/>
    <mergeCell ref="G14:N14"/>
    <mergeCell ref="E15:F15"/>
    <mergeCell ref="G15:N15"/>
    <mergeCell ref="E16:F16"/>
    <mergeCell ref="G16:N16"/>
    <mergeCell ref="E11:F11"/>
    <mergeCell ref="G11:N11"/>
    <mergeCell ref="E12:F12"/>
    <mergeCell ref="G12:N12"/>
    <mergeCell ref="E13:F13"/>
    <mergeCell ref="G13:N13"/>
    <mergeCell ref="C1:D1"/>
    <mergeCell ref="J1:K1"/>
    <mergeCell ref="E9:F9"/>
    <mergeCell ref="G9:N9"/>
    <mergeCell ref="E10:F10"/>
    <mergeCell ref="G10:N10"/>
    <mergeCell ref="C2:D2"/>
  </mergeCells>
  <pageMargins left="0.70866141732283472" right="0.70866141732283472" top="0.74803149606299213" bottom="0.74803149606299213" header="0.31496062992125984" footer="0.31496062992125984"/>
  <pageSetup paperSize="9" scale="5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7B83D-E646-4422-A0FB-E2E1EC8EB475}">
  <sheetPr>
    <pageSetUpPr fitToPage="1"/>
  </sheetPr>
  <dimension ref="B1:T51"/>
  <sheetViews>
    <sheetView showGridLines="0" showRowColHeaders="0" zoomScale="70" zoomScaleNormal="70" workbookViewId="0">
      <pane xSplit="4" ySplit="9" topLeftCell="E10" activePane="bottomRight" state="frozen"/>
      <selection pane="topRight" activeCell="D1" sqref="D1"/>
      <selection pane="bottomLeft" activeCell="A12" sqref="A12"/>
      <selection pane="bottomRight" activeCell="G10" sqref="G10"/>
    </sheetView>
  </sheetViews>
  <sheetFormatPr defaultColWidth="8.85546875" defaultRowHeight="15" x14ac:dyDescent="0.25"/>
  <cols>
    <col min="1" max="1" width="2.5703125" customWidth="1"/>
    <col min="2" max="2" width="20.85546875" bestFit="1" customWidth="1"/>
    <col min="3" max="3" width="21.85546875" bestFit="1" customWidth="1"/>
    <col min="4" max="4" width="16.42578125" customWidth="1"/>
    <col min="5" max="5" width="10.140625" customWidth="1"/>
    <col min="6" max="8" width="14" customWidth="1"/>
    <col min="9" max="9" width="17.140625" customWidth="1"/>
    <col min="10" max="10" width="16.140625" customWidth="1"/>
    <col min="11" max="11" width="13.85546875" customWidth="1"/>
    <col min="12" max="12" width="14.140625" customWidth="1"/>
    <col min="13" max="13" width="13.5703125" customWidth="1"/>
    <col min="14" max="14" width="17" customWidth="1"/>
    <col min="15" max="15" width="2.85546875" customWidth="1"/>
    <col min="16" max="18" width="7.140625" customWidth="1"/>
    <col min="19" max="19" width="16.5703125" customWidth="1"/>
    <col min="20" max="20" width="17.5703125" customWidth="1"/>
  </cols>
  <sheetData>
    <row r="1" spans="2:20" s="85" customFormat="1" ht="18.75" customHeight="1" thickBot="1" x14ac:dyDescent="0.35">
      <c r="B1" s="51" t="s">
        <v>0</v>
      </c>
      <c r="C1" s="196" t="str">
        <f>Brondata!$A$2</f>
        <v>IJsselstein</v>
      </c>
      <c r="D1" s="197"/>
      <c r="E1" s="198" t="s">
        <v>1</v>
      </c>
      <c r="F1" s="199"/>
      <c r="G1" s="199"/>
      <c r="H1" s="199"/>
      <c r="I1" s="98"/>
      <c r="J1" s="99">
        <v>45292</v>
      </c>
      <c r="K1" s="97" t="s">
        <v>2</v>
      </c>
      <c r="L1" s="99">
        <v>45657</v>
      </c>
      <c r="M1" s="99"/>
      <c r="N1" s="100"/>
      <c r="O1" s="101"/>
      <c r="P1" s="101"/>
      <c r="Q1" s="101"/>
      <c r="R1" s="101"/>
      <c r="S1" s="101"/>
      <c r="T1" s="102"/>
    </row>
    <row r="2" spans="2:20" ht="14.85" customHeight="1" thickBot="1" x14ac:dyDescent="0.3">
      <c r="B2" s="51" t="s">
        <v>3</v>
      </c>
      <c r="C2" s="167" t="s">
        <v>4</v>
      </c>
      <c r="D2" s="168"/>
    </row>
    <row r="3" spans="2:20" x14ac:dyDescent="0.25">
      <c r="P3" s="200" t="s">
        <v>21</v>
      </c>
      <c r="Q3" s="201"/>
      <c r="R3" s="201"/>
      <c r="S3" s="202">
        <f>T33</f>
        <v>0</v>
      </c>
      <c r="T3" s="203"/>
    </row>
    <row r="4" spans="2:20" ht="15.75" thickBot="1" x14ac:dyDescent="0.3">
      <c r="B4" t="s">
        <v>11</v>
      </c>
      <c r="P4" s="204" t="s">
        <v>22</v>
      </c>
      <c r="Q4" s="205"/>
      <c r="R4" s="205"/>
      <c r="T4" s="72">
        <f>Brondata!$B$2</f>
        <v>1</v>
      </c>
    </row>
    <row r="5" spans="2:20" ht="14.85" customHeight="1" thickBot="1" x14ac:dyDescent="0.3">
      <c r="B5" s="95" t="s">
        <v>13</v>
      </c>
      <c r="C5" s="93"/>
      <c r="D5" s="94"/>
      <c r="P5" s="206" t="s">
        <v>23</v>
      </c>
      <c r="Q5" s="207"/>
      <c r="R5" s="207"/>
      <c r="S5" s="210">
        <f>S3*T4</f>
        <v>0</v>
      </c>
      <c r="T5" s="211"/>
    </row>
    <row r="6" spans="2:20" s="86" customFormat="1" ht="15.75" thickBot="1" x14ac:dyDescent="0.3">
      <c r="C6"/>
      <c r="D6"/>
      <c r="E6"/>
      <c r="F6"/>
      <c r="G6"/>
      <c r="H6"/>
      <c r="I6"/>
      <c r="J6"/>
      <c r="K6"/>
      <c r="L6"/>
      <c r="M6"/>
      <c r="N6"/>
      <c r="O6"/>
      <c r="P6" s="208"/>
      <c r="Q6" s="209"/>
      <c r="R6" s="209"/>
      <c r="S6" s="212"/>
      <c r="T6" s="213"/>
    </row>
    <row r="7" spans="2:20" ht="15.75" thickBot="1" x14ac:dyDescent="0.3">
      <c r="E7" s="214"/>
      <c r="F7" s="214"/>
      <c r="G7" s="214"/>
      <c r="H7" s="214"/>
      <c r="I7" s="214"/>
      <c r="J7" s="214"/>
      <c r="K7" s="214"/>
      <c r="L7" s="214"/>
      <c r="M7" s="214"/>
      <c r="N7" s="214"/>
      <c r="O7" s="86"/>
    </row>
    <row r="8" spans="2:20" ht="21" customHeight="1" thickBot="1" x14ac:dyDescent="0.3">
      <c r="B8" s="215" t="s">
        <v>24</v>
      </c>
      <c r="C8" s="217" t="s">
        <v>25</v>
      </c>
      <c r="D8" s="219" t="s">
        <v>26</v>
      </c>
      <c r="E8" s="221" t="s">
        <v>27</v>
      </c>
      <c r="F8" s="222"/>
      <c r="G8" s="222" t="s">
        <v>28</v>
      </c>
      <c r="H8" s="222"/>
      <c r="I8" s="222"/>
      <c r="J8" s="222" t="s">
        <v>29</v>
      </c>
      <c r="K8" s="222"/>
      <c r="L8" s="222" t="s">
        <v>30</v>
      </c>
      <c r="M8" s="222"/>
      <c r="N8" s="223"/>
      <c r="P8" s="224" t="s">
        <v>31</v>
      </c>
      <c r="Q8" s="225"/>
      <c r="R8" s="226"/>
    </row>
    <row r="9" spans="2:20" ht="27" customHeight="1" thickBot="1" x14ac:dyDescent="0.3">
      <c r="B9" s="216"/>
      <c r="C9" s="218"/>
      <c r="D9" s="220"/>
      <c r="E9" s="105" t="s">
        <v>32</v>
      </c>
      <c r="F9" s="106" t="s">
        <v>33</v>
      </c>
      <c r="G9" s="107" t="s">
        <v>32</v>
      </c>
      <c r="H9" s="107" t="s">
        <v>34</v>
      </c>
      <c r="I9" s="106" t="s">
        <v>33</v>
      </c>
      <c r="J9" s="107" t="s">
        <v>32</v>
      </c>
      <c r="K9" s="106" t="s">
        <v>33</v>
      </c>
      <c r="L9" s="107" t="s">
        <v>32</v>
      </c>
      <c r="M9" s="107" t="s">
        <v>34</v>
      </c>
      <c r="N9" s="108" t="s">
        <v>33</v>
      </c>
      <c r="P9" s="105" t="s">
        <v>35</v>
      </c>
      <c r="Q9" s="107" t="s">
        <v>36</v>
      </c>
      <c r="R9" s="107" t="s">
        <v>37</v>
      </c>
      <c r="S9" s="107" t="s">
        <v>34</v>
      </c>
      <c r="T9" s="108" t="s">
        <v>33</v>
      </c>
    </row>
    <row r="10" spans="2:20" x14ac:dyDescent="0.25">
      <c r="B10" s="56"/>
      <c r="C10" s="57"/>
      <c r="D10" s="57">
        <v>0</v>
      </c>
      <c r="E10" s="58">
        <v>0</v>
      </c>
      <c r="F10" s="31">
        <f>IF(D10="","",E10*'Calculaties subsidie 2024'!T4)</f>
        <v>0</v>
      </c>
      <c r="G10" s="58">
        <v>0</v>
      </c>
      <c r="H10" s="29">
        <f>IF(D10="","",G10*'Calculaties subsidie 2024'!S5)</f>
        <v>0</v>
      </c>
      <c r="I10" s="30">
        <f>IF(D10="","",G10*'Calculaties subsidie 2024'!T5)</f>
        <v>0</v>
      </c>
      <c r="J10" s="58">
        <v>0</v>
      </c>
      <c r="K10" s="30">
        <f>IF(D10="","",J10*'Calculaties subsidie 2024'!T6)</f>
        <v>0</v>
      </c>
      <c r="L10" s="70">
        <v>0</v>
      </c>
      <c r="M10" s="29">
        <f>IF(D10="","",L10*'Calculaties subsidie 2024'!S8)</f>
        <v>0</v>
      </c>
      <c r="N10" s="28">
        <f>IF(D10="","",L10*'Calculaties subsidie 2024'!T8)</f>
        <v>0</v>
      </c>
      <c r="O10" s="13"/>
      <c r="P10" s="109">
        <f t="shared" ref="P10:P32" si="0">IF(D10="","",E10+G10)</f>
        <v>0</v>
      </c>
      <c r="Q10" s="110">
        <f t="shared" ref="Q10:Q32" si="1">IF(D10="","",J10+L10)</f>
        <v>0</v>
      </c>
      <c r="R10" s="110">
        <f t="shared" ref="R10:R32" si="2">IF(D10="","",Q10+P10)</f>
        <v>0</v>
      </c>
      <c r="S10" s="111">
        <f t="shared" ref="S10:S32" si="3">IF(D10="","",H10+M10)</f>
        <v>0</v>
      </c>
      <c r="T10" s="1">
        <f t="shared" ref="T10:T32" si="4">IF(D10="","",F10+K10+I10+N10)</f>
        <v>0</v>
      </c>
    </row>
    <row r="11" spans="2:20" x14ac:dyDescent="0.25">
      <c r="B11" s="59"/>
      <c r="C11" s="60"/>
      <c r="D11" s="61"/>
      <c r="E11" s="62"/>
      <c r="F11" s="23" t="str">
        <f>IF(D11="","",E11*'Calculaties subsidie 2024'!T4)</f>
        <v/>
      </c>
      <c r="G11" s="64"/>
      <c r="H11" s="20" t="str">
        <f>IF(D11="","",G11*'Calculaties subsidie 2024'!S5)</f>
        <v/>
      </c>
      <c r="I11" s="19" t="str">
        <f>IF(D11="","",G11*'Calculaties subsidie 2024'!T5)</f>
        <v/>
      </c>
      <c r="J11" s="64"/>
      <c r="K11" s="19" t="str">
        <f>IF(D11="","",J11*'Calculaties subsidie 2024'!T6)</f>
        <v/>
      </c>
      <c r="L11" s="64"/>
      <c r="M11" s="20" t="str">
        <f>IF(D11="","",L11*'Calculaties subsidie 2024'!S8)</f>
        <v/>
      </c>
      <c r="N11" s="18" t="str">
        <f>IF(D11="","",L11*'Calculaties subsidie 2024'!T8)</f>
        <v/>
      </c>
      <c r="O11" s="13"/>
      <c r="P11" s="112" t="str">
        <f t="shared" si="0"/>
        <v/>
      </c>
      <c r="Q11" s="113" t="str">
        <f t="shared" si="1"/>
        <v/>
      </c>
      <c r="R11" s="113" t="str">
        <f t="shared" si="2"/>
        <v/>
      </c>
      <c r="S11" s="114" t="str">
        <f t="shared" si="3"/>
        <v/>
      </c>
      <c r="T11" s="2" t="str">
        <f t="shared" si="4"/>
        <v/>
      </c>
    </row>
    <row r="12" spans="2:20" x14ac:dyDescent="0.25">
      <c r="B12" s="59"/>
      <c r="C12" s="63"/>
      <c r="D12" s="60"/>
      <c r="E12" s="64"/>
      <c r="F12" s="19" t="str">
        <f>IF(D12="","",E12*'Calculaties subsidie 2024'!T4)</f>
        <v/>
      </c>
      <c r="G12" s="64"/>
      <c r="H12" s="20" t="str">
        <f>IF(D12="","",G12*'Calculaties subsidie 2024'!S5)</f>
        <v/>
      </c>
      <c r="I12" s="19" t="str">
        <f>IF(D12="","",G12*'Calculaties subsidie 2024'!T5)</f>
        <v/>
      </c>
      <c r="J12" s="64"/>
      <c r="K12" s="23" t="str">
        <f>IF(D12="","",J12*'Calculaties subsidie 2024'!T6)</f>
        <v/>
      </c>
      <c r="L12" s="64"/>
      <c r="M12" s="20" t="str">
        <f>IF(D12="","",L12*'Calculaties subsidie 2024'!S8)</f>
        <v/>
      </c>
      <c r="N12" s="18" t="str">
        <f>IF(D12="","",L12*'Calculaties subsidie 2024'!T8)</f>
        <v/>
      </c>
      <c r="O12" s="13"/>
      <c r="P12" s="112" t="str">
        <f t="shared" si="0"/>
        <v/>
      </c>
      <c r="Q12" s="113" t="str">
        <f t="shared" si="1"/>
        <v/>
      </c>
      <c r="R12" s="113" t="str">
        <f t="shared" si="2"/>
        <v/>
      </c>
      <c r="S12" s="114" t="str">
        <f t="shared" si="3"/>
        <v/>
      </c>
      <c r="T12" s="2" t="str">
        <f t="shared" si="4"/>
        <v/>
      </c>
    </row>
    <row r="13" spans="2:20" x14ac:dyDescent="0.25">
      <c r="B13" s="59"/>
      <c r="C13" s="60"/>
      <c r="D13" s="60"/>
      <c r="E13" s="64"/>
      <c r="F13" s="19" t="str">
        <f>IF(D13="","",E13*'Calculaties subsidie 2024'!T4)</f>
        <v/>
      </c>
      <c r="G13" s="64"/>
      <c r="H13" s="20" t="str">
        <f>IF(D13="","",G13*'Calculaties subsidie 2024'!S5)</f>
        <v/>
      </c>
      <c r="I13" s="19" t="str">
        <f>IF(D13="","",G13*'Calculaties subsidie 2024'!T5)</f>
        <v/>
      </c>
      <c r="J13" s="69"/>
      <c r="K13" s="19" t="str">
        <f>IF(D13="","",J13*'Calculaties subsidie 2024'!T6)</f>
        <v/>
      </c>
      <c r="L13" s="64"/>
      <c r="M13" s="20" t="str">
        <f>IF(D13="","",L13*'Calculaties subsidie 2024'!S8)</f>
        <v/>
      </c>
      <c r="N13" s="18" t="str">
        <f>IF(D13="","",L13*'Calculaties subsidie 2024'!T8)</f>
        <v/>
      </c>
      <c r="O13" s="13"/>
      <c r="P13" s="112" t="str">
        <f t="shared" si="0"/>
        <v/>
      </c>
      <c r="Q13" s="113" t="str">
        <f t="shared" si="1"/>
        <v/>
      </c>
      <c r="R13" s="113" t="str">
        <f t="shared" si="2"/>
        <v/>
      </c>
      <c r="S13" s="114" t="str">
        <f t="shared" si="3"/>
        <v/>
      </c>
      <c r="T13" s="2" t="str">
        <f t="shared" si="4"/>
        <v/>
      </c>
    </row>
    <row r="14" spans="2:20" x14ac:dyDescent="0.25">
      <c r="B14" s="59"/>
      <c r="C14" s="63"/>
      <c r="D14" s="60"/>
      <c r="E14" s="65"/>
      <c r="F14" s="19" t="str">
        <f>IF(D14="","",E14*'Calculaties subsidie 2024'!T4)</f>
        <v/>
      </c>
      <c r="G14" s="64"/>
      <c r="H14" s="20" t="str">
        <f>IF(D14="","",G14*'Calculaties subsidie 2024'!S5)</f>
        <v/>
      </c>
      <c r="I14" s="19" t="str">
        <f>IF(D14="","",G14*'Calculaties subsidie 2024'!T5)</f>
        <v/>
      </c>
      <c r="J14" s="69"/>
      <c r="K14" s="19" t="str">
        <f>IF(D14="","",J14*'Calculaties subsidie 2024'!T6)</f>
        <v/>
      </c>
      <c r="L14" s="64"/>
      <c r="M14" s="20" t="str">
        <f>IF(D14="","",L14*'Calculaties subsidie 2024'!S8)</f>
        <v/>
      </c>
      <c r="N14" s="24" t="str">
        <f>IF(D14="","",L14*'Calculaties subsidie 2024'!T8)</f>
        <v/>
      </c>
      <c r="O14" s="13"/>
      <c r="P14" s="112" t="str">
        <f t="shared" si="0"/>
        <v/>
      </c>
      <c r="Q14" s="113" t="str">
        <f t="shared" si="1"/>
        <v/>
      </c>
      <c r="R14" s="113" t="str">
        <f t="shared" si="2"/>
        <v/>
      </c>
      <c r="S14" s="114" t="str">
        <f t="shared" si="3"/>
        <v/>
      </c>
      <c r="T14" s="2" t="str">
        <f t="shared" si="4"/>
        <v/>
      </c>
    </row>
    <row r="15" spans="2:20" x14ac:dyDescent="0.25">
      <c r="B15" s="59"/>
      <c r="C15" s="60"/>
      <c r="D15" s="60"/>
      <c r="E15" s="65"/>
      <c r="F15" s="19" t="str">
        <f>IF(D15="","",E15*'Calculaties subsidie 2024'!T4)</f>
        <v/>
      </c>
      <c r="G15" s="64"/>
      <c r="H15" s="20" t="str">
        <f>IF(D15="","",G15*'Calculaties subsidie 2024'!S5)</f>
        <v/>
      </c>
      <c r="I15" s="19" t="str">
        <f>IF(D15="","",G15*'Calculaties subsidie 2024'!T5)</f>
        <v/>
      </c>
      <c r="J15" s="64"/>
      <c r="K15" s="19" t="str">
        <f>IF(D15="","",J15*'Calculaties subsidie 2024'!T6)</f>
        <v/>
      </c>
      <c r="L15" s="64"/>
      <c r="M15" s="20" t="str">
        <f>IF(D15="","",L15*'Calculaties subsidie 2024'!S8)</f>
        <v/>
      </c>
      <c r="N15" s="22" t="str">
        <f>IF(D15="","",L15*'Calculaties subsidie 2024'!T8)</f>
        <v/>
      </c>
      <c r="O15" s="13"/>
      <c r="P15" s="112" t="str">
        <f t="shared" si="0"/>
        <v/>
      </c>
      <c r="Q15" s="113" t="str">
        <f t="shared" si="1"/>
        <v/>
      </c>
      <c r="R15" s="113" t="str">
        <f t="shared" si="2"/>
        <v/>
      </c>
      <c r="S15" s="114" t="str">
        <f t="shared" si="3"/>
        <v/>
      </c>
      <c r="T15" s="2" t="str">
        <f t="shared" si="4"/>
        <v/>
      </c>
    </row>
    <row r="16" spans="2:20" x14ac:dyDescent="0.25">
      <c r="B16" s="59"/>
      <c r="C16" s="60"/>
      <c r="D16" s="60"/>
      <c r="E16" s="65"/>
      <c r="F16" s="27" t="str">
        <f>IF(D16="","",E16*'Calculaties subsidie 2024'!T4)</f>
        <v/>
      </c>
      <c r="G16" s="64"/>
      <c r="H16" s="20" t="str">
        <f>IF(D16="","",G16*'Calculaties subsidie 2024'!S5)</f>
        <v/>
      </c>
      <c r="I16" s="19" t="str">
        <f>IF(D16="","",G16*'Calculaties subsidie 2024'!T5)</f>
        <v/>
      </c>
      <c r="J16" s="64"/>
      <c r="K16" s="23" t="str">
        <f>IF(D16="","",J16*'Calculaties subsidie 2024'!T6)</f>
        <v/>
      </c>
      <c r="L16" s="64"/>
      <c r="M16" s="20" t="str">
        <f>IF(D16="","",L16*'Calculaties subsidie 2024'!S8)</f>
        <v/>
      </c>
      <c r="N16" s="22" t="str">
        <f>IF(D16="","",L16*'Calculaties subsidie 2024'!T8)</f>
        <v/>
      </c>
      <c r="O16" s="13"/>
      <c r="P16" s="112" t="str">
        <f t="shared" si="0"/>
        <v/>
      </c>
      <c r="Q16" s="113" t="str">
        <f t="shared" si="1"/>
        <v/>
      </c>
      <c r="R16" s="113" t="str">
        <f t="shared" si="2"/>
        <v/>
      </c>
      <c r="S16" s="114" t="str">
        <f t="shared" si="3"/>
        <v/>
      </c>
      <c r="T16" s="2" t="str">
        <f t="shared" si="4"/>
        <v/>
      </c>
    </row>
    <row r="17" spans="2:20" x14ac:dyDescent="0.25">
      <c r="B17" s="59"/>
      <c r="C17" s="60"/>
      <c r="D17" s="60"/>
      <c r="E17" s="64"/>
      <c r="F17" s="26" t="str">
        <f>IF(D17="","",E17*'Calculaties subsidie 2024'!T4)</f>
        <v/>
      </c>
      <c r="G17" s="64"/>
      <c r="H17" s="20" t="str">
        <f>IF(D17="","",G17*'Calculaties subsidie 2024'!S5)</f>
        <v/>
      </c>
      <c r="I17" s="19" t="str">
        <f>IF(D17="","",G17*'Calculaties subsidie 2024'!T5)</f>
        <v/>
      </c>
      <c r="J17" s="64"/>
      <c r="K17" s="21" t="str">
        <f>IF(D17="","",J17*'Calculaties subsidie 2024'!T6)</f>
        <v/>
      </c>
      <c r="L17" s="64"/>
      <c r="M17" s="20" t="str">
        <f>IF(D17="","",L17*'Calculaties subsidie 2024'!S8)</f>
        <v/>
      </c>
      <c r="N17" s="22" t="str">
        <f>IF(D17="","",L17*'Calculaties subsidie 2024'!T8)</f>
        <v/>
      </c>
      <c r="O17" s="13"/>
      <c r="P17" s="112" t="str">
        <f t="shared" si="0"/>
        <v/>
      </c>
      <c r="Q17" s="113" t="str">
        <f t="shared" si="1"/>
        <v/>
      </c>
      <c r="R17" s="113" t="str">
        <f t="shared" si="2"/>
        <v/>
      </c>
      <c r="S17" s="114" t="str">
        <f t="shared" si="3"/>
        <v/>
      </c>
      <c r="T17" s="2" t="str">
        <f t="shared" si="4"/>
        <v/>
      </c>
    </row>
    <row r="18" spans="2:20" x14ac:dyDescent="0.25">
      <c r="B18" s="59"/>
      <c r="C18" s="60"/>
      <c r="D18" s="60"/>
      <c r="E18" s="65"/>
      <c r="F18" s="25" t="str">
        <f>IF(D18="","",E18*'Calculaties subsidie 2024'!T4)</f>
        <v/>
      </c>
      <c r="G18" s="64"/>
      <c r="H18" s="20" t="str">
        <f>IF(D18="","",G18*'Calculaties subsidie 2024'!S5)</f>
        <v/>
      </c>
      <c r="I18" s="19" t="str">
        <f>IF(D18="","",G18*'Calculaties subsidie 2024'!T5)</f>
        <v/>
      </c>
      <c r="J18" s="64"/>
      <c r="K18" s="19" t="str">
        <f>IF(D18="","",J18*'Calculaties subsidie 2024'!T6)</f>
        <v/>
      </c>
      <c r="L18" s="64"/>
      <c r="M18" s="20" t="str">
        <f>IF(D18="","",L18*'Calculaties subsidie 2024'!S8)</f>
        <v/>
      </c>
      <c r="N18" s="18" t="str">
        <f>IF(D18="","",L18*'Calculaties subsidie 2024'!T8)</f>
        <v/>
      </c>
      <c r="O18" s="13"/>
      <c r="P18" s="112" t="str">
        <f t="shared" si="0"/>
        <v/>
      </c>
      <c r="Q18" s="113" t="str">
        <f t="shared" si="1"/>
        <v/>
      </c>
      <c r="R18" s="113" t="str">
        <f t="shared" si="2"/>
        <v/>
      </c>
      <c r="S18" s="114" t="str">
        <f t="shared" si="3"/>
        <v/>
      </c>
      <c r="T18" s="2" t="str">
        <f t="shared" si="4"/>
        <v/>
      </c>
    </row>
    <row r="19" spans="2:20" x14ac:dyDescent="0.25">
      <c r="B19" s="59"/>
      <c r="C19" s="60"/>
      <c r="D19" s="60"/>
      <c r="E19" s="65"/>
      <c r="F19" s="21" t="str">
        <f>IF(D19="","",E19*'Calculaties subsidie 2024'!T4)</f>
        <v/>
      </c>
      <c r="G19" s="64"/>
      <c r="H19" s="20" t="str">
        <f>IF(D19="","",G19*'Calculaties subsidie 2024'!S5)</f>
        <v/>
      </c>
      <c r="I19" s="19" t="str">
        <f>IF(D19="","",G19*'Calculaties subsidie 2024'!T5)</f>
        <v/>
      </c>
      <c r="J19" s="64"/>
      <c r="K19" s="19" t="str">
        <f>IF(D19="","",J19*'Calculaties subsidie 2024'!T6)</f>
        <v/>
      </c>
      <c r="L19" s="64"/>
      <c r="M19" s="20" t="str">
        <f>IF(D19="","",L19*'Calculaties subsidie 2024'!S8)</f>
        <v/>
      </c>
      <c r="N19" s="24" t="str">
        <f>IF(D19="","",L19*'Calculaties subsidie 2024'!T8)</f>
        <v/>
      </c>
      <c r="O19" s="13"/>
      <c r="P19" s="112" t="str">
        <f t="shared" si="0"/>
        <v/>
      </c>
      <c r="Q19" s="113" t="str">
        <f t="shared" si="1"/>
        <v/>
      </c>
      <c r="R19" s="113" t="str">
        <f t="shared" si="2"/>
        <v/>
      </c>
      <c r="S19" s="114" t="str">
        <f t="shared" si="3"/>
        <v/>
      </c>
      <c r="T19" s="2" t="str">
        <f t="shared" si="4"/>
        <v/>
      </c>
    </row>
    <row r="20" spans="2:20" x14ac:dyDescent="0.25">
      <c r="B20" s="59"/>
      <c r="C20" s="60"/>
      <c r="D20" s="60"/>
      <c r="E20" s="65"/>
      <c r="F20" s="19" t="str">
        <f>IF(D20="","",E20*'Calculaties subsidie 2024'!T4)</f>
        <v/>
      </c>
      <c r="G20" s="64"/>
      <c r="H20" s="20" t="str">
        <f>IF(D20="","",G20*'Calculaties subsidie 2024'!S5)</f>
        <v/>
      </c>
      <c r="I20" s="19" t="str">
        <f>IF(D20="","",G20*'Calculaties subsidie 2024'!T5)</f>
        <v/>
      </c>
      <c r="J20" s="64"/>
      <c r="K20" s="23" t="str">
        <f>IF(D20="","",J20*'Calculaties subsidie 2024'!T6)</f>
        <v/>
      </c>
      <c r="L20" s="64"/>
      <c r="M20" s="20" t="str">
        <f>IF(D20="","",L20*'Calculaties subsidie 2024'!S8)</f>
        <v/>
      </c>
      <c r="N20" s="22" t="str">
        <f>IF(D20="","",L20*'Calculaties subsidie 2024'!T8)</f>
        <v/>
      </c>
      <c r="O20" s="13"/>
      <c r="P20" s="112" t="str">
        <f t="shared" si="0"/>
        <v/>
      </c>
      <c r="Q20" s="113" t="str">
        <f t="shared" si="1"/>
        <v/>
      </c>
      <c r="R20" s="113" t="str">
        <f t="shared" si="2"/>
        <v/>
      </c>
      <c r="S20" s="114" t="str">
        <f t="shared" si="3"/>
        <v/>
      </c>
      <c r="T20" s="2" t="str">
        <f t="shared" si="4"/>
        <v/>
      </c>
    </row>
    <row r="21" spans="2:20" x14ac:dyDescent="0.25">
      <c r="B21" s="59"/>
      <c r="C21" s="60"/>
      <c r="D21" s="60"/>
      <c r="E21" s="64"/>
      <c r="F21" s="23" t="str">
        <f>IF(D21="","",E21*'Calculaties subsidie 2024'!T4)</f>
        <v/>
      </c>
      <c r="G21" s="64"/>
      <c r="H21" s="20" t="str">
        <f>IF(D21="","",G21*'Calculaties subsidie 2024'!S5)</f>
        <v/>
      </c>
      <c r="I21" s="19" t="str">
        <f>IF(D21="","",G21*'Calculaties subsidie 2024'!T5)</f>
        <v/>
      </c>
      <c r="J21" s="64"/>
      <c r="K21" s="19" t="str">
        <f>IF(D21="","",J21*'Calculaties subsidie 2024'!T6)</f>
        <v/>
      </c>
      <c r="L21" s="64"/>
      <c r="M21" s="20" t="str">
        <f>IF(D21="","",L21*'Calculaties subsidie 2024'!S8)</f>
        <v/>
      </c>
      <c r="N21" s="22" t="str">
        <f>IF(D21="","",L21*'Calculaties subsidie 2024'!T8)</f>
        <v/>
      </c>
      <c r="O21" s="13"/>
      <c r="P21" s="112" t="str">
        <f t="shared" si="0"/>
        <v/>
      </c>
      <c r="Q21" s="113" t="str">
        <f t="shared" si="1"/>
        <v/>
      </c>
      <c r="R21" s="113" t="str">
        <f t="shared" si="2"/>
        <v/>
      </c>
      <c r="S21" s="114" t="str">
        <f t="shared" si="3"/>
        <v/>
      </c>
      <c r="T21" s="2" t="str">
        <f t="shared" si="4"/>
        <v/>
      </c>
    </row>
    <row r="22" spans="2:20" x14ac:dyDescent="0.25">
      <c r="B22" s="59"/>
      <c r="C22" s="60"/>
      <c r="D22" s="60"/>
      <c r="E22" s="64"/>
      <c r="F22" s="21" t="str">
        <f>IF(D22="","",E22*'Calculaties subsidie 2024'!T4)</f>
        <v/>
      </c>
      <c r="G22" s="64"/>
      <c r="H22" s="20" t="str">
        <f>IF(D22="","",G22*'Calculaties subsidie 2024'!S5)</f>
        <v/>
      </c>
      <c r="I22" s="19" t="str">
        <f>IF(D22="","",G22*'Calculaties subsidie 2024'!T5)</f>
        <v/>
      </c>
      <c r="J22" s="64"/>
      <c r="K22" s="19" t="str">
        <f>IF(D22="","",J22*'Calculaties subsidie 2024'!T6)</f>
        <v/>
      </c>
      <c r="L22" s="64"/>
      <c r="M22" s="20" t="str">
        <f>IF(D22="","",L22*'Calculaties subsidie 2024'!S8)</f>
        <v/>
      </c>
      <c r="N22" s="18" t="str">
        <f>IF(D22="","",L22*'Calculaties subsidie 2024'!T8)</f>
        <v/>
      </c>
      <c r="O22" s="13"/>
      <c r="P22" s="112" t="str">
        <f t="shared" si="0"/>
        <v/>
      </c>
      <c r="Q22" s="113" t="str">
        <f t="shared" si="1"/>
        <v/>
      </c>
      <c r="R22" s="113" t="str">
        <f t="shared" si="2"/>
        <v/>
      </c>
      <c r="S22" s="114" t="str">
        <f t="shared" si="3"/>
        <v/>
      </c>
      <c r="T22" s="2" t="str">
        <f t="shared" si="4"/>
        <v/>
      </c>
    </row>
    <row r="23" spans="2:20" x14ac:dyDescent="0.25">
      <c r="B23" s="59"/>
      <c r="C23" s="63"/>
      <c r="D23" s="60"/>
      <c r="E23" s="64"/>
      <c r="F23" s="21" t="str">
        <f>IF(D23="","",E23*'Calculaties subsidie 2024'!T4)</f>
        <v/>
      </c>
      <c r="G23" s="64"/>
      <c r="H23" s="20" t="str">
        <f>IF(D23="","",G23*'Calculaties subsidie 2024'!S5)</f>
        <v/>
      </c>
      <c r="I23" s="19" t="str">
        <f>IF(D23="","",G23*'Calculaties subsidie 2024'!T5)</f>
        <v/>
      </c>
      <c r="J23" s="64"/>
      <c r="K23" s="19" t="str">
        <f>IF(D23="","",J23*'Calculaties subsidie 2024'!T6)</f>
        <v/>
      </c>
      <c r="L23" s="64"/>
      <c r="M23" s="20" t="str">
        <f>IF(D23="","",L23*'Calculaties subsidie 2024'!S8)</f>
        <v/>
      </c>
      <c r="N23" s="24" t="str">
        <f>IF(D23="","",L23*'Calculaties subsidie 2024'!T8)</f>
        <v/>
      </c>
      <c r="O23" s="13"/>
      <c r="P23" s="112" t="str">
        <f t="shared" si="0"/>
        <v/>
      </c>
      <c r="Q23" s="113" t="str">
        <f t="shared" si="1"/>
        <v/>
      </c>
      <c r="R23" s="113" t="str">
        <f t="shared" si="2"/>
        <v/>
      </c>
      <c r="S23" s="114" t="str">
        <f t="shared" si="3"/>
        <v/>
      </c>
      <c r="T23" s="2" t="str">
        <f t="shared" si="4"/>
        <v/>
      </c>
    </row>
    <row r="24" spans="2:20" x14ac:dyDescent="0.25">
      <c r="B24" s="59"/>
      <c r="C24" s="60"/>
      <c r="D24" s="60"/>
      <c r="E24" s="64"/>
      <c r="F24" s="19" t="str">
        <f>IF(D24="","",E24*'Calculaties subsidie 2024'!T4)</f>
        <v/>
      </c>
      <c r="G24" s="64"/>
      <c r="H24" s="20" t="str">
        <f>IF(D24="","",G24*'Calculaties subsidie 2024'!S5)</f>
        <v/>
      </c>
      <c r="I24" s="19" t="str">
        <f>IF(D24="","",G24*'Calculaties subsidie 2024'!T5)</f>
        <v/>
      </c>
      <c r="J24" s="64"/>
      <c r="K24" s="19" t="str">
        <f>IF(D24="","",J24*'Calculaties subsidie 2024'!T6)</f>
        <v/>
      </c>
      <c r="L24" s="64"/>
      <c r="M24" s="20" t="str">
        <f>IF(D24="","",L24*'Calculaties subsidie 2024'!S8)</f>
        <v/>
      </c>
      <c r="N24" s="22" t="str">
        <f>IF(D24="","",L24*'Calculaties subsidie 2024'!T8)</f>
        <v/>
      </c>
      <c r="O24" s="13"/>
      <c r="P24" s="112" t="str">
        <f t="shared" si="0"/>
        <v/>
      </c>
      <c r="Q24" s="113" t="str">
        <f t="shared" si="1"/>
        <v/>
      </c>
      <c r="R24" s="113" t="str">
        <f t="shared" si="2"/>
        <v/>
      </c>
      <c r="S24" s="114" t="str">
        <f t="shared" si="3"/>
        <v/>
      </c>
      <c r="T24" s="2" t="str">
        <f t="shared" si="4"/>
        <v/>
      </c>
    </row>
    <row r="25" spans="2:20" x14ac:dyDescent="0.25">
      <c r="B25" s="59"/>
      <c r="C25" s="60"/>
      <c r="D25" s="60"/>
      <c r="E25" s="64"/>
      <c r="F25" s="23" t="str">
        <f>IF(D25="","",E25*'Calculaties subsidie 2024'!T4)</f>
        <v/>
      </c>
      <c r="G25" s="64"/>
      <c r="H25" s="20" t="str">
        <f>IF(D25="","",G25*'Calculaties subsidie 2024'!S5)</f>
        <v/>
      </c>
      <c r="I25" s="19" t="str">
        <f>IF(D25="","",G25*'Calculaties subsidie 2024'!T5)</f>
        <v/>
      </c>
      <c r="J25" s="64"/>
      <c r="K25" s="19" t="str">
        <f>IF(D25="","",J25*'Calculaties subsidie 2024'!T6)</f>
        <v/>
      </c>
      <c r="L25" s="64"/>
      <c r="M25" s="20" t="str">
        <f>IF(D25="","",L25*'Calculaties subsidie 2024'!S8)</f>
        <v/>
      </c>
      <c r="N25" s="22" t="str">
        <f>IF(D25="","",L25*'Calculaties subsidie 2024'!T8)</f>
        <v/>
      </c>
      <c r="O25" s="13"/>
      <c r="P25" s="112" t="str">
        <f t="shared" si="0"/>
        <v/>
      </c>
      <c r="Q25" s="113" t="str">
        <f t="shared" si="1"/>
        <v/>
      </c>
      <c r="R25" s="113" t="str">
        <f t="shared" si="2"/>
        <v/>
      </c>
      <c r="S25" s="114" t="str">
        <f t="shared" si="3"/>
        <v/>
      </c>
      <c r="T25" s="2" t="str">
        <f t="shared" si="4"/>
        <v/>
      </c>
    </row>
    <row r="26" spans="2:20" x14ac:dyDescent="0.25">
      <c r="B26" s="59"/>
      <c r="C26" s="63"/>
      <c r="D26" s="60"/>
      <c r="E26" s="64"/>
      <c r="F26" s="19" t="str">
        <f>IF(D26="","",E26*'Calculaties subsidie 2024'!T4)</f>
        <v/>
      </c>
      <c r="G26" s="64"/>
      <c r="H26" s="20" t="str">
        <f>IF(D26="","",G26*'Calculaties subsidie 2024'!S5)</f>
        <v/>
      </c>
      <c r="I26" s="19" t="str">
        <f>IF(D26="","",G26*'Calculaties subsidie 2024'!T5)</f>
        <v/>
      </c>
      <c r="J26" s="64"/>
      <c r="K26" s="19" t="str">
        <f>IF(D26="","",J26*'Calculaties subsidie 2024'!T6)</f>
        <v/>
      </c>
      <c r="L26" s="64"/>
      <c r="M26" s="20" t="str">
        <f>IF(D26="","",L26*'Calculaties subsidie 2024'!S8)</f>
        <v/>
      </c>
      <c r="N26" s="18" t="str">
        <f>IF(D26="","",L26*'Calculaties subsidie 2024'!T8)</f>
        <v/>
      </c>
      <c r="O26" s="13"/>
      <c r="P26" s="112" t="str">
        <f t="shared" si="0"/>
        <v/>
      </c>
      <c r="Q26" s="113" t="str">
        <f t="shared" si="1"/>
        <v/>
      </c>
      <c r="R26" s="113" t="str">
        <f t="shared" si="2"/>
        <v/>
      </c>
      <c r="S26" s="114" t="str">
        <f t="shared" si="3"/>
        <v/>
      </c>
      <c r="T26" s="2" t="str">
        <f t="shared" si="4"/>
        <v/>
      </c>
    </row>
    <row r="27" spans="2:20" x14ac:dyDescent="0.25">
      <c r="B27" s="59"/>
      <c r="C27" s="60"/>
      <c r="D27" s="60"/>
      <c r="E27" s="64"/>
      <c r="F27" s="23" t="str">
        <f>IF(D27="","",E27*'Calculaties subsidie 2024'!T4)</f>
        <v/>
      </c>
      <c r="G27" s="64"/>
      <c r="H27" s="20" t="str">
        <f>IF(D27="","",G27*'Calculaties subsidie 2024'!S5)</f>
        <v/>
      </c>
      <c r="I27" s="19" t="str">
        <f>IF(D27="","",G27*'Calculaties subsidie 2024'!T5)</f>
        <v/>
      </c>
      <c r="J27" s="64"/>
      <c r="K27" s="19" t="str">
        <f>IF(D27="","",J27*'Calculaties subsidie 2024'!T6)</f>
        <v/>
      </c>
      <c r="L27" s="64"/>
      <c r="M27" s="20" t="str">
        <f>IF(D27="","",L27*'Calculaties subsidie 2024'!S8)</f>
        <v/>
      </c>
      <c r="N27" s="24" t="str">
        <f>IF(D27="","",L27*'Calculaties subsidie 2024'!T8)</f>
        <v/>
      </c>
      <c r="O27" s="13"/>
      <c r="P27" s="112" t="str">
        <f t="shared" si="0"/>
        <v/>
      </c>
      <c r="Q27" s="113" t="str">
        <f t="shared" si="1"/>
        <v/>
      </c>
      <c r="R27" s="113" t="str">
        <f t="shared" si="2"/>
        <v/>
      </c>
      <c r="S27" s="114" t="str">
        <f t="shared" si="3"/>
        <v/>
      </c>
      <c r="T27" s="2" t="str">
        <f t="shared" si="4"/>
        <v/>
      </c>
    </row>
    <row r="28" spans="2:20" x14ac:dyDescent="0.25">
      <c r="B28" s="59"/>
      <c r="C28" s="60"/>
      <c r="D28" s="60"/>
      <c r="E28" s="64"/>
      <c r="F28" s="21" t="str">
        <f>IF(D28="","",E28*'Calculaties subsidie 2024'!T4)</f>
        <v/>
      </c>
      <c r="G28" s="64"/>
      <c r="H28" s="20" t="str">
        <f>IF(D28="","",G28*'Calculaties subsidie 2024'!S5)</f>
        <v/>
      </c>
      <c r="I28" s="19" t="str">
        <f>IF(D28="","",G28*'Calculaties subsidie 2024'!T5)</f>
        <v/>
      </c>
      <c r="J28" s="64"/>
      <c r="K28" s="19" t="str">
        <f>IF(D28="","",J28*'Calculaties subsidie 2024'!T6)</f>
        <v/>
      </c>
      <c r="L28" s="64"/>
      <c r="M28" s="20" t="str">
        <f>IF(D28="","",L28*'Calculaties subsidie 2024'!S8)</f>
        <v/>
      </c>
      <c r="N28" s="22" t="str">
        <f>IF(D28="","",L28*'Calculaties subsidie 2024'!T8)</f>
        <v/>
      </c>
      <c r="O28" s="13"/>
      <c r="P28" s="112" t="str">
        <f t="shared" si="0"/>
        <v/>
      </c>
      <c r="Q28" s="113" t="str">
        <f t="shared" si="1"/>
        <v/>
      </c>
      <c r="R28" s="113" t="str">
        <f t="shared" si="2"/>
        <v/>
      </c>
      <c r="S28" s="114" t="str">
        <f t="shared" si="3"/>
        <v/>
      </c>
      <c r="T28" s="2" t="str">
        <f t="shared" si="4"/>
        <v/>
      </c>
    </row>
    <row r="29" spans="2:20" x14ac:dyDescent="0.25">
      <c r="B29" s="59"/>
      <c r="C29" s="60"/>
      <c r="D29" s="60"/>
      <c r="E29" s="64"/>
      <c r="F29" s="19" t="str">
        <f>IF(D29="","",E29*'Calculaties subsidie 2024'!T4)</f>
        <v/>
      </c>
      <c r="G29" s="64"/>
      <c r="H29" s="20" t="str">
        <f>IF(D29="","",G29*'Calculaties subsidie 2024'!S5)</f>
        <v/>
      </c>
      <c r="I29" s="19" t="str">
        <f>IF(D29="","",G29*'Calculaties subsidie 2024'!T5)</f>
        <v/>
      </c>
      <c r="J29" s="64"/>
      <c r="K29" s="19" t="str">
        <f>IF(D29="","",J29*'Calculaties subsidie 2024'!T6)</f>
        <v/>
      </c>
      <c r="L29" s="64"/>
      <c r="M29" s="20" t="str">
        <f>IF(D29="","",L29*'Calculaties subsidie 2024'!S8)</f>
        <v/>
      </c>
      <c r="N29" s="22" t="str">
        <f>IF(D29="","",L29*'Calculaties subsidie 2024'!T8)</f>
        <v/>
      </c>
      <c r="O29" s="13"/>
      <c r="P29" s="112" t="str">
        <f t="shared" si="0"/>
        <v/>
      </c>
      <c r="Q29" s="113" t="str">
        <f t="shared" si="1"/>
        <v/>
      </c>
      <c r="R29" s="113" t="str">
        <f t="shared" si="2"/>
        <v/>
      </c>
      <c r="S29" s="114" t="str">
        <f t="shared" si="3"/>
        <v/>
      </c>
      <c r="T29" s="2" t="str">
        <f t="shared" si="4"/>
        <v/>
      </c>
    </row>
    <row r="30" spans="2:20" x14ac:dyDescent="0.25">
      <c r="B30" s="59"/>
      <c r="C30" s="60"/>
      <c r="D30" s="60"/>
      <c r="E30" s="64"/>
      <c r="F30" s="23" t="str">
        <f>IF(D30="","",E30*'Calculaties subsidie 2024'!T4)</f>
        <v/>
      </c>
      <c r="G30" s="64"/>
      <c r="H30" s="20" t="str">
        <f>IF(D30="","",G30*'Calculaties subsidie 2024'!S5)</f>
        <v/>
      </c>
      <c r="I30" s="19" t="str">
        <f>IF(D30="","",G30*'Calculaties subsidie 2024'!T5)</f>
        <v/>
      </c>
      <c r="J30" s="64"/>
      <c r="K30" s="19" t="str">
        <f>IF(D30="","",J30*'Calculaties subsidie 2024'!T6)</f>
        <v/>
      </c>
      <c r="L30" s="64"/>
      <c r="M30" s="20" t="str">
        <f>IF(D30="","",L30*'Calculaties subsidie 2024'!S8)</f>
        <v/>
      </c>
      <c r="N30" s="22" t="str">
        <f>IF(D30="","",L30*'Calculaties subsidie 2024'!T8)</f>
        <v/>
      </c>
      <c r="O30" s="13"/>
      <c r="P30" s="112" t="str">
        <f t="shared" si="0"/>
        <v/>
      </c>
      <c r="Q30" s="113" t="str">
        <f t="shared" si="1"/>
        <v/>
      </c>
      <c r="R30" s="113" t="str">
        <f t="shared" si="2"/>
        <v/>
      </c>
      <c r="S30" s="114" t="str">
        <f t="shared" si="3"/>
        <v/>
      </c>
      <c r="T30" s="2" t="str">
        <f t="shared" si="4"/>
        <v/>
      </c>
    </row>
    <row r="31" spans="2:20" x14ac:dyDescent="0.25">
      <c r="B31" s="59"/>
      <c r="C31" s="60"/>
      <c r="D31" s="60"/>
      <c r="E31" s="64"/>
      <c r="F31" s="21" t="str">
        <f>IF(D31="","",E31*'Calculaties subsidie 2024'!T4)</f>
        <v/>
      </c>
      <c r="G31" s="64"/>
      <c r="H31" s="20" t="str">
        <f>IF(D31="","",G31*'Calculaties subsidie 2024'!S5)</f>
        <v/>
      </c>
      <c r="I31" s="19" t="str">
        <f>IF(D31="","",G31*'Calculaties subsidie 2024'!T5)</f>
        <v/>
      </c>
      <c r="J31" s="64"/>
      <c r="K31" s="19" t="str">
        <f>IF(D31="","",J31*'Calculaties subsidie 2024'!T6)</f>
        <v/>
      </c>
      <c r="L31" s="64"/>
      <c r="M31" s="20" t="str">
        <f>IF(D31="","",L31*'Calculaties subsidie 2024'!S8)</f>
        <v/>
      </c>
      <c r="N31" s="18" t="str">
        <f>IF(D31="","",L31*'Calculaties subsidie 2024'!T8)</f>
        <v/>
      </c>
      <c r="O31" s="13"/>
      <c r="P31" s="112" t="str">
        <f t="shared" si="0"/>
        <v/>
      </c>
      <c r="Q31" s="113" t="str">
        <f t="shared" si="1"/>
        <v/>
      </c>
      <c r="R31" s="113" t="str">
        <f t="shared" si="2"/>
        <v/>
      </c>
      <c r="S31" s="114" t="str">
        <f t="shared" si="3"/>
        <v/>
      </c>
      <c r="T31" s="2" t="str">
        <f t="shared" si="4"/>
        <v/>
      </c>
    </row>
    <row r="32" spans="2:20" ht="15.75" thickBot="1" x14ac:dyDescent="0.3">
      <c r="B32" s="66"/>
      <c r="C32" s="67"/>
      <c r="D32" s="67"/>
      <c r="E32" s="68"/>
      <c r="F32" s="17" t="str">
        <f>IF(D32="","",E32*'Calculaties subsidie 2024'!T4)</f>
        <v/>
      </c>
      <c r="G32" s="68"/>
      <c r="H32" s="16" t="str">
        <f>IF(D32="","",G32*'Calculaties subsidie 2024'!S5)</f>
        <v/>
      </c>
      <c r="I32" s="15" t="str">
        <f>IF(D32="","",G32*'Calculaties subsidie 2024'!T5)</f>
        <v/>
      </c>
      <c r="J32" s="68"/>
      <c r="K32" s="15" t="str">
        <f>IF(D32="","",J32*'Calculaties subsidie 2024'!T6)</f>
        <v/>
      </c>
      <c r="L32" s="71"/>
      <c r="M32" s="16" t="str">
        <f>IF(D32="","",L32*'Calculaties subsidie 2024'!S8)</f>
        <v/>
      </c>
      <c r="N32" s="14" t="str">
        <f>IF(D32="","",L32*'Calculaties subsidie 2024'!T8)</f>
        <v/>
      </c>
      <c r="O32" s="13"/>
      <c r="P32" s="115" t="str">
        <f t="shared" si="0"/>
        <v/>
      </c>
      <c r="Q32" s="116" t="str">
        <f t="shared" si="1"/>
        <v/>
      </c>
      <c r="R32" s="116" t="str">
        <f t="shared" si="2"/>
        <v/>
      </c>
      <c r="S32" s="117" t="str">
        <f t="shared" si="3"/>
        <v/>
      </c>
      <c r="T32" s="3" t="str">
        <f t="shared" si="4"/>
        <v/>
      </c>
    </row>
    <row r="33" spans="2:20" ht="15.75" thickBot="1" x14ac:dyDescent="0.3">
      <c r="B33" s="227" t="s">
        <v>38</v>
      </c>
      <c r="C33" s="228"/>
      <c r="D33" s="229"/>
      <c r="E33" s="118">
        <f t="shared" ref="E33:N33" si="5">SUM(E10:E32)</f>
        <v>0</v>
      </c>
      <c r="F33" s="119">
        <f t="shared" si="5"/>
        <v>0</v>
      </c>
      <c r="G33" s="118">
        <f t="shared" si="5"/>
        <v>0</v>
      </c>
      <c r="H33" s="119">
        <f t="shared" si="5"/>
        <v>0</v>
      </c>
      <c r="I33" s="119">
        <f t="shared" si="5"/>
        <v>0</v>
      </c>
      <c r="J33" s="118">
        <f t="shared" si="5"/>
        <v>0</v>
      </c>
      <c r="K33" s="119">
        <f t="shared" si="5"/>
        <v>0</v>
      </c>
      <c r="L33" s="118">
        <f t="shared" si="5"/>
        <v>0</v>
      </c>
      <c r="M33" s="119">
        <f t="shared" si="5"/>
        <v>0</v>
      </c>
      <c r="N33" s="120">
        <f t="shared" si="5"/>
        <v>0</v>
      </c>
      <c r="O33" s="121"/>
      <c r="P33" s="122">
        <f>SUM(P10:P32)</f>
        <v>0</v>
      </c>
      <c r="Q33" s="118">
        <f>SUM(Q10:Q32)</f>
        <v>0</v>
      </c>
      <c r="R33" s="118">
        <f>SUM(R10:R32)</f>
        <v>0</v>
      </c>
      <c r="S33" s="119">
        <f>SUM(S10:S32)</f>
        <v>0</v>
      </c>
      <c r="T33" s="120">
        <f>SUM(T10:T32)</f>
        <v>0</v>
      </c>
    </row>
    <row r="36" spans="2:20" x14ac:dyDescent="0.25">
      <c r="E36" s="123"/>
      <c r="F36" s="123"/>
      <c r="G36" s="230"/>
      <c r="H36" s="230"/>
      <c r="I36" s="230"/>
      <c r="J36" s="230"/>
      <c r="K36" s="230"/>
      <c r="L36" s="230"/>
      <c r="M36" s="125"/>
      <c r="N36" s="125"/>
    </row>
    <row r="37" spans="2:20" x14ac:dyDescent="0.25">
      <c r="E37" s="126"/>
      <c r="F37" s="126"/>
      <c r="G37" s="230"/>
      <c r="H37" s="230"/>
      <c r="I37" s="230"/>
      <c r="J37" s="230"/>
      <c r="K37" s="230"/>
      <c r="L37" s="230"/>
      <c r="M37" s="125"/>
      <c r="N37" s="125"/>
    </row>
    <row r="38" spans="2:20" x14ac:dyDescent="0.25">
      <c r="E38" s="126"/>
      <c r="F38" s="126"/>
      <c r="G38" s="230"/>
      <c r="H38" s="230"/>
      <c r="I38" s="230"/>
      <c r="J38" s="230"/>
      <c r="K38" s="230"/>
      <c r="L38" s="230"/>
      <c r="M38" s="125"/>
      <c r="N38" s="125"/>
    </row>
    <row r="39" spans="2:20" x14ac:dyDescent="0.25">
      <c r="E39" s="125"/>
      <c r="F39" s="125"/>
      <c r="G39" s="230"/>
      <c r="H39" s="230"/>
      <c r="I39" s="230"/>
      <c r="J39" s="230"/>
      <c r="K39" s="230"/>
      <c r="L39" s="230"/>
      <c r="M39" s="125"/>
      <c r="N39" s="125"/>
    </row>
    <row r="40" spans="2:20" x14ac:dyDescent="0.25">
      <c r="E40" s="125"/>
      <c r="F40" s="125"/>
      <c r="G40" s="230"/>
      <c r="H40" s="230"/>
      <c r="I40" s="230"/>
      <c r="J40" s="230"/>
      <c r="K40" s="230"/>
      <c r="L40" s="230"/>
      <c r="M40" s="125"/>
      <c r="N40" s="125"/>
    </row>
    <row r="41" spans="2:20" x14ac:dyDescent="0.25">
      <c r="E41" s="125"/>
      <c r="F41" s="125"/>
      <c r="G41" s="230"/>
      <c r="H41" s="230"/>
      <c r="I41" s="230"/>
      <c r="J41" s="230"/>
      <c r="K41" s="230"/>
      <c r="L41" s="230"/>
      <c r="M41" s="125"/>
      <c r="N41" s="125"/>
    </row>
    <row r="42" spans="2:20" x14ac:dyDescent="0.25">
      <c r="E42" s="126"/>
      <c r="F42" s="126"/>
      <c r="G42" s="230"/>
      <c r="H42" s="230"/>
      <c r="I42" s="230"/>
      <c r="J42" s="230"/>
      <c r="K42" s="230"/>
      <c r="L42" s="230"/>
      <c r="M42" s="125"/>
      <c r="N42" s="125"/>
    </row>
    <row r="43" spans="2:20" x14ac:dyDescent="0.25">
      <c r="E43" s="125"/>
      <c r="F43" s="125"/>
      <c r="G43" s="230"/>
      <c r="H43" s="230"/>
      <c r="I43" s="230"/>
      <c r="J43" s="230"/>
      <c r="K43" s="230"/>
      <c r="L43" s="230"/>
      <c r="M43" s="125"/>
      <c r="N43" s="125"/>
    </row>
    <row r="44" spans="2:20" x14ac:dyDescent="0.25">
      <c r="E44" s="123"/>
      <c r="F44" s="123"/>
      <c r="G44" s="230"/>
      <c r="H44" s="230"/>
      <c r="I44" s="230"/>
      <c r="J44" s="230"/>
      <c r="K44" s="230"/>
      <c r="L44" s="230"/>
      <c r="M44" s="125"/>
      <c r="N44" s="125"/>
    </row>
    <row r="45" spans="2:20" x14ac:dyDescent="0.25">
      <c r="E45" s="123"/>
      <c r="F45" s="123"/>
      <c r="G45" s="230"/>
      <c r="H45" s="230"/>
      <c r="I45" s="230"/>
      <c r="J45" s="126"/>
      <c r="K45" s="126"/>
      <c r="L45" s="126"/>
      <c r="M45" s="125"/>
      <c r="N45" s="125"/>
    </row>
    <row r="46" spans="2:20" x14ac:dyDescent="0.25">
      <c r="E46" s="127"/>
      <c r="F46" s="127"/>
      <c r="G46" s="231"/>
      <c r="H46" s="231"/>
      <c r="I46" s="231"/>
      <c r="J46" s="125"/>
      <c r="K46" s="125"/>
      <c r="L46" s="125"/>
      <c r="M46" s="125"/>
      <c r="N46" s="125"/>
    </row>
    <row r="47" spans="2:20" x14ac:dyDescent="0.25">
      <c r="E47" s="127"/>
      <c r="F47" s="127"/>
      <c r="G47" s="231"/>
      <c r="H47" s="231"/>
      <c r="I47" s="231"/>
      <c r="J47" s="125"/>
      <c r="K47" s="125"/>
      <c r="L47" s="125"/>
      <c r="M47" s="125"/>
      <c r="N47" s="125"/>
    </row>
    <row r="48" spans="2:20" x14ac:dyDescent="0.25">
      <c r="E48" s="127"/>
      <c r="F48" s="127"/>
      <c r="G48" s="231"/>
      <c r="H48" s="231"/>
      <c r="I48" s="231"/>
      <c r="J48" s="125"/>
      <c r="K48" s="125"/>
      <c r="L48" s="125"/>
      <c r="M48" s="125"/>
      <c r="N48" s="125"/>
    </row>
    <row r="49" spans="5:14" x14ac:dyDescent="0.25">
      <c r="E49" s="125"/>
      <c r="F49" s="125"/>
      <c r="G49" s="125"/>
      <c r="H49" s="125"/>
      <c r="I49" s="125"/>
      <c r="J49" s="125"/>
      <c r="K49" s="125"/>
      <c r="L49" s="125"/>
      <c r="M49" s="125"/>
      <c r="N49" s="125"/>
    </row>
    <row r="50" spans="5:14" x14ac:dyDescent="0.25">
      <c r="E50" s="125"/>
      <c r="F50" s="125"/>
      <c r="G50" s="125"/>
      <c r="H50" s="125"/>
      <c r="I50" s="125"/>
      <c r="J50" s="125"/>
      <c r="K50" s="125"/>
      <c r="L50" s="125"/>
      <c r="M50" s="125"/>
      <c r="N50" s="125"/>
    </row>
    <row r="51" spans="5:14" x14ac:dyDescent="0.25">
      <c r="E51" s="125"/>
      <c r="F51" s="125"/>
      <c r="G51" s="125"/>
      <c r="H51" s="125"/>
      <c r="I51" s="125"/>
      <c r="J51" s="125"/>
      <c r="K51" s="125"/>
      <c r="L51" s="125"/>
      <c r="M51" s="125"/>
      <c r="N51" s="125"/>
    </row>
  </sheetData>
  <sheetProtection algorithmName="SHA-512" hashValue="LgHYj0KAj+IvKlD0v6FvnkOsFqQwRCIQDKCKLKhXplOM5XwAEVOmQogF5tjNOEHFgr/y/ylJvUiADgBIBy6uqg==" saltValue="w/AW2pmRvJZixG+jBdLLjA==" spinCount="100000" sheet="1" objects="1" scenarios="1" selectLockedCells="1"/>
  <mergeCells count="29">
    <mergeCell ref="G46:I48"/>
    <mergeCell ref="G40:L40"/>
    <mergeCell ref="G41:L41"/>
    <mergeCell ref="G42:L42"/>
    <mergeCell ref="G43:L43"/>
    <mergeCell ref="G44:L44"/>
    <mergeCell ref="G45:I45"/>
    <mergeCell ref="B33:D33"/>
    <mergeCell ref="G36:L36"/>
    <mergeCell ref="G37:L37"/>
    <mergeCell ref="G38:L38"/>
    <mergeCell ref="G39:L39"/>
    <mergeCell ref="P5:R6"/>
    <mergeCell ref="S5:T6"/>
    <mergeCell ref="E7:N7"/>
    <mergeCell ref="B8:B9"/>
    <mergeCell ref="C8:C9"/>
    <mergeCell ref="D8:D9"/>
    <mergeCell ref="E8:F8"/>
    <mergeCell ref="G8:I8"/>
    <mergeCell ref="J8:K8"/>
    <mergeCell ref="L8:N8"/>
    <mergeCell ref="P8:R8"/>
    <mergeCell ref="C1:D1"/>
    <mergeCell ref="E1:H1"/>
    <mergeCell ref="P3:R3"/>
    <mergeCell ref="S3:T3"/>
    <mergeCell ref="P4:R4"/>
    <mergeCell ref="C2:D2"/>
  </mergeCells>
  <dataValidations count="1">
    <dataValidation allowBlank="1" showInputMessage="1" showErrorMessage="1" prompt="Bij 100% wordt het totaalbedrag als voorschot uitgekeerd. Om te voorkomen dat er later te veel terugbetaald moet worden, kan ervoor gekozen worden om een lager percentage van het totaalbedrag als voorschot uit te laten keren. Denk aan 85% of 90%." sqref="T4" xr:uid="{C5F3885F-5587-4122-BDB6-78CFA663DE48}"/>
  </dataValidations>
  <pageMargins left="0.70866141732283472" right="0.70866141732283472" top="0.74803149606299213" bottom="0.74803149606299213" header="0.31496062992125984" footer="0.31496062992125984"/>
  <pageSetup paperSize="9" scale="4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3408B-1E37-4E04-A65A-2644300C84C8}">
  <dimension ref="A1:R53"/>
  <sheetViews>
    <sheetView showGridLines="0" showRowColHeaders="0" zoomScale="90" zoomScaleNormal="90" workbookViewId="0">
      <selection activeCell="I9" sqref="I9"/>
    </sheetView>
  </sheetViews>
  <sheetFormatPr defaultColWidth="8.85546875" defaultRowHeight="15" x14ac:dyDescent="0.25"/>
  <cols>
    <col min="1" max="1" width="1.85546875" customWidth="1"/>
    <col min="2" max="2" width="21.85546875" customWidth="1"/>
    <col min="3" max="3" width="23.85546875" customWidth="1"/>
    <col min="4" max="4" width="19.5703125" customWidth="1"/>
    <col min="5" max="5" width="22.140625" bestFit="1" customWidth="1"/>
    <col min="6" max="6" width="14" customWidth="1"/>
    <col min="7" max="7" width="19.5703125" customWidth="1"/>
    <col min="8" max="8" width="14.85546875" customWidth="1"/>
    <col min="9" max="9" width="17.140625" customWidth="1"/>
    <col min="10" max="10" width="14.85546875" customWidth="1"/>
    <col min="12" max="12" width="10" bestFit="1" customWidth="1"/>
  </cols>
  <sheetData>
    <row r="1" spans="2:18" s="85" customFormat="1" ht="16.5" thickBot="1" x14ac:dyDescent="0.3">
      <c r="B1" s="51" t="s">
        <v>0</v>
      </c>
      <c r="C1" s="196" t="str">
        <f>Brondata!$A$2</f>
        <v>IJsselstein</v>
      </c>
      <c r="D1" s="197"/>
      <c r="E1" s="128"/>
      <c r="F1" s="129" t="s">
        <v>39</v>
      </c>
      <c r="G1" s="80"/>
      <c r="H1" s="80"/>
      <c r="I1" s="80"/>
      <c r="J1" s="128"/>
    </row>
    <row r="2" spans="2:18" ht="16.5" thickBot="1" x14ac:dyDescent="0.3">
      <c r="B2" s="51" t="s">
        <v>3</v>
      </c>
      <c r="C2" s="167" t="s">
        <v>4</v>
      </c>
      <c r="D2" s="168"/>
    </row>
    <row r="3" spans="2:18" x14ac:dyDescent="0.25">
      <c r="F3" s="238" t="s">
        <v>21</v>
      </c>
      <c r="G3" s="239"/>
      <c r="H3" s="103">
        <f>H37</f>
        <v>0</v>
      </c>
    </row>
    <row r="4" spans="2:18" ht="15.75" thickBot="1" x14ac:dyDescent="0.3">
      <c r="F4" s="240" t="s">
        <v>22</v>
      </c>
      <c r="G4" s="241"/>
      <c r="H4" s="52">
        <f>Brondata!$C$2</f>
        <v>1</v>
      </c>
    </row>
    <row r="5" spans="2:18" ht="14.85" customHeight="1" x14ac:dyDescent="0.25">
      <c r="F5" s="242" t="s">
        <v>23</v>
      </c>
      <c r="G5" s="243"/>
      <c r="H5" s="211">
        <f>H3*H4</f>
        <v>0</v>
      </c>
    </row>
    <row r="6" spans="2:18" s="86" customFormat="1" ht="15.75" thickBot="1" x14ac:dyDescent="0.3">
      <c r="C6"/>
      <c r="D6"/>
      <c r="E6"/>
      <c r="F6" s="244"/>
      <c r="G6" s="245"/>
      <c r="H6" s="213"/>
    </row>
    <row r="7" spans="2:18" s="86" customFormat="1" x14ac:dyDescent="0.25">
      <c r="C7"/>
      <c r="D7"/>
      <c r="E7"/>
      <c r="F7"/>
      <c r="G7"/>
      <c r="H7"/>
      <c r="I7"/>
      <c r="J7" s="104"/>
      <c r="K7" s="104"/>
    </row>
    <row r="8" spans="2:18" s="86" customFormat="1" x14ac:dyDescent="0.25">
      <c r="C8"/>
      <c r="D8"/>
      <c r="E8"/>
      <c r="F8"/>
      <c r="G8"/>
      <c r="H8"/>
      <c r="I8"/>
      <c r="J8" s="104"/>
      <c r="K8" s="104"/>
    </row>
    <row r="9" spans="2:18" s="86" customFormat="1" ht="15.75" thickBot="1" x14ac:dyDescent="0.3">
      <c r="B9" t="s">
        <v>11</v>
      </c>
      <c r="C9"/>
      <c r="D9"/>
      <c r="E9"/>
      <c r="F9"/>
      <c r="G9"/>
      <c r="H9"/>
      <c r="I9"/>
      <c r="J9" s="104"/>
      <c r="K9" s="104"/>
    </row>
    <row r="10" spans="2:18" s="86" customFormat="1" ht="15.75" thickBot="1" x14ac:dyDescent="0.3">
      <c r="B10" s="95" t="s">
        <v>13</v>
      </c>
      <c r="C10" s="94"/>
      <c r="D10"/>
      <c r="E10"/>
      <c r="F10"/>
      <c r="G10"/>
      <c r="H10"/>
      <c r="I10"/>
      <c r="J10" s="104"/>
      <c r="K10" s="104"/>
    </row>
    <row r="11" spans="2:18" s="86" customFormat="1" x14ac:dyDescent="0.25">
      <c r="C11"/>
      <c r="D11"/>
      <c r="E11"/>
      <c r="F11"/>
      <c r="G11"/>
      <c r="H11"/>
      <c r="I11"/>
      <c r="J11" s="104"/>
      <c r="K11" s="104"/>
    </row>
    <row r="12" spans="2:18" s="86" customFormat="1" ht="15.75" thickBot="1" x14ac:dyDescent="0.3">
      <c r="C12"/>
      <c r="D12"/>
      <c r="E12"/>
      <c r="F12"/>
      <c r="G12"/>
      <c r="H12"/>
      <c r="I12"/>
      <c r="J12"/>
      <c r="K12" s="104"/>
    </row>
    <row r="13" spans="2:18" ht="30.75" customHeight="1" thickBot="1" x14ac:dyDescent="0.3">
      <c r="B13" s="234" t="s">
        <v>24</v>
      </c>
      <c r="C13" s="234" t="s">
        <v>25</v>
      </c>
      <c r="D13" s="235" t="s">
        <v>26</v>
      </c>
      <c r="E13" s="130" t="s">
        <v>40</v>
      </c>
      <c r="F13" s="236" t="s">
        <v>41</v>
      </c>
      <c r="G13" s="236"/>
      <c r="H13" s="236"/>
    </row>
    <row r="14" spans="2:18" ht="63.75" customHeight="1" thickBot="1" x14ac:dyDescent="0.3">
      <c r="B14" s="234"/>
      <c r="C14" s="234"/>
      <c r="D14" s="235"/>
      <c r="E14" s="131" t="s">
        <v>42</v>
      </c>
      <c r="F14" s="132" t="s">
        <v>43</v>
      </c>
      <c r="G14" s="132" t="s">
        <v>44</v>
      </c>
      <c r="H14" s="133" t="s">
        <v>45</v>
      </c>
      <c r="I14" s="13"/>
      <c r="K14" s="13"/>
      <c r="L14" s="13"/>
      <c r="M14" s="13"/>
      <c r="N14" s="13"/>
      <c r="O14" s="13"/>
      <c r="P14" s="13"/>
      <c r="Q14" s="13"/>
      <c r="R14" s="13"/>
    </row>
    <row r="15" spans="2:18" ht="14.85" customHeight="1" x14ac:dyDescent="0.25">
      <c r="B15" s="145" t="str">
        <f>IF('Invoer subsidie 2024'!B10=0,"",'Invoer subsidie 2024'!B10)</f>
        <v/>
      </c>
      <c r="C15" s="146" t="str">
        <f>IF('Invoer subsidie 2024'!C10=0,"",'Invoer subsidie 2024'!C10)</f>
        <v/>
      </c>
      <c r="D15" s="147" t="str">
        <f>IF('Invoer subsidie 2024'!D10=0,"",'Invoer subsidie 2024'!D10)</f>
        <v/>
      </c>
      <c r="E15" s="53"/>
      <c r="F15" s="35" t="str">
        <f t="shared" ref="F15:F36" si="0">IF(D15="","",10)</f>
        <v/>
      </c>
      <c r="G15" s="36" t="str">
        <f>IF(D15="","",Brondata!$D$2)</f>
        <v/>
      </c>
      <c r="H15" s="37" t="str">
        <f t="shared" ref="H15:H36" si="1">IF(D15="","",E15*F15*G15)</f>
        <v/>
      </c>
      <c r="I15" s="13"/>
      <c r="K15" s="13"/>
      <c r="L15" s="13"/>
      <c r="M15" s="13"/>
      <c r="N15" s="13"/>
      <c r="O15" s="13"/>
      <c r="P15" s="13"/>
      <c r="Q15" s="13"/>
      <c r="R15" s="13"/>
    </row>
    <row r="16" spans="2:18" x14ac:dyDescent="0.25">
      <c r="B16" s="145" t="str">
        <f>IF('Invoer subsidie 2024'!B11=0,"",'Invoer subsidie 2024'!B11)</f>
        <v/>
      </c>
      <c r="C16" s="146" t="str">
        <f>IF('Invoer subsidie 2024'!C11=0,"",'Invoer subsidie 2024'!C11)</f>
        <v/>
      </c>
      <c r="D16" s="147" t="str">
        <f>IF('Invoer subsidie 2024'!D11=0,"",'Invoer subsidie 2024'!D11)</f>
        <v/>
      </c>
      <c r="E16" s="54"/>
      <c r="F16" s="134" t="str">
        <f t="shared" si="0"/>
        <v/>
      </c>
      <c r="G16" s="34" t="str">
        <f>IF(D16="","",Brondata!$D$2)</f>
        <v/>
      </c>
      <c r="H16" s="38" t="str">
        <f t="shared" si="1"/>
        <v/>
      </c>
      <c r="I16" s="13"/>
      <c r="K16" s="13"/>
      <c r="L16" s="13"/>
      <c r="M16" s="13"/>
      <c r="N16" s="13"/>
      <c r="O16" s="13"/>
      <c r="P16" s="13"/>
      <c r="Q16" s="13"/>
      <c r="R16" s="13"/>
    </row>
    <row r="17" spans="2:18" x14ac:dyDescent="0.25">
      <c r="B17" s="145" t="str">
        <f>IF('Invoer subsidie 2024'!B12=0,"",'Invoer subsidie 2024'!B12)</f>
        <v/>
      </c>
      <c r="C17" s="146" t="str">
        <f>IF('Invoer subsidie 2024'!C12=0,"",'Invoer subsidie 2024'!C12)</f>
        <v/>
      </c>
      <c r="D17" s="147" t="str">
        <f>IF('Invoer subsidie 2024'!D12=0,"",'Invoer subsidie 2024'!D12)</f>
        <v/>
      </c>
      <c r="E17" s="54"/>
      <c r="F17" s="134" t="str">
        <f t="shared" si="0"/>
        <v/>
      </c>
      <c r="G17" s="34" t="str">
        <f>IF(D17="","",Brondata!$D$2)</f>
        <v/>
      </c>
      <c r="H17" s="38" t="str">
        <f t="shared" si="1"/>
        <v/>
      </c>
      <c r="I17" s="13"/>
      <c r="K17" s="13"/>
      <c r="L17" s="13"/>
      <c r="M17" s="13"/>
      <c r="N17" s="13"/>
      <c r="O17" s="13"/>
      <c r="P17" s="13"/>
      <c r="Q17" s="13"/>
      <c r="R17" s="13"/>
    </row>
    <row r="18" spans="2:18" x14ac:dyDescent="0.25">
      <c r="B18" s="145" t="str">
        <f>IF('Invoer subsidie 2024'!B13=0,"",'Invoer subsidie 2024'!B13)</f>
        <v/>
      </c>
      <c r="C18" s="146" t="str">
        <f>IF('Invoer subsidie 2024'!C13=0,"",'Invoer subsidie 2024'!C13)</f>
        <v/>
      </c>
      <c r="D18" s="147" t="str">
        <f>IF('Invoer subsidie 2024'!D13=0,"",'Invoer subsidie 2024'!D13)</f>
        <v/>
      </c>
      <c r="E18" s="54"/>
      <c r="F18" s="134" t="str">
        <f t="shared" si="0"/>
        <v/>
      </c>
      <c r="G18" s="34" t="str">
        <f>IF(D18="","",Brondata!$D$2)</f>
        <v/>
      </c>
      <c r="H18" s="38" t="str">
        <f t="shared" si="1"/>
        <v/>
      </c>
      <c r="I18" s="13"/>
      <c r="K18" s="13"/>
      <c r="L18" s="13"/>
      <c r="M18" s="13"/>
      <c r="N18" s="13"/>
      <c r="O18" s="13"/>
      <c r="P18" s="13"/>
      <c r="Q18" s="13"/>
      <c r="R18" s="13"/>
    </row>
    <row r="19" spans="2:18" x14ac:dyDescent="0.25">
      <c r="B19" s="145" t="str">
        <f>IF('Invoer subsidie 2024'!B14=0,"",'Invoer subsidie 2024'!B14)</f>
        <v/>
      </c>
      <c r="C19" s="146" t="str">
        <f>IF('Invoer subsidie 2024'!C14=0,"",'Invoer subsidie 2024'!C14)</f>
        <v/>
      </c>
      <c r="D19" s="147"/>
      <c r="E19" s="54"/>
      <c r="F19" s="134" t="str">
        <f t="shared" si="0"/>
        <v/>
      </c>
      <c r="G19" s="34" t="str">
        <f>IF(D19="","",Brondata!$D$2)</f>
        <v/>
      </c>
      <c r="H19" s="38" t="str">
        <f t="shared" si="1"/>
        <v/>
      </c>
      <c r="I19" s="13"/>
      <c r="K19" s="13"/>
      <c r="L19" s="13"/>
      <c r="M19" s="13"/>
      <c r="N19" s="13"/>
      <c r="O19" s="13"/>
      <c r="P19" s="13"/>
      <c r="Q19" s="13"/>
      <c r="R19" s="13"/>
    </row>
    <row r="20" spans="2:18" x14ac:dyDescent="0.25">
      <c r="B20" s="145" t="str">
        <f>IF('Invoer subsidie 2024'!B15=0,"",'Invoer subsidie 2024'!B15)</f>
        <v/>
      </c>
      <c r="C20" s="146" t="str">
        <f>IF('Invoer subsidie 2024'!C15=0,"",'Invoer subsidie 2024'!C15)</f>
        <v/>
      </c>
      <c r="D20" s="147" t="str">
        <f>IF('Invoer subsidie 2024'!D15=0,"",'Invoer subsidie 2024'!D15)</f>
        <v/>
      </c>
      <c r="E20" s="54"/>
      <c r="F20" s="134" t="str">
        <f t="shared" si="0"/>
        <v/>
      </c>
      <c r="G20" s="34" t="str">
        <f>IF(D20="","",Brondata!$D$2)</f>
        <v/>
      </c>
      <c r="H20" s="38" t="str">
        <f t="shared" si="1"/>
        <v/>
      </c>
      <c r="I20" s="13"/>
      <c r="J20" s="13"/>
      <c r="K20" s="13"/>
      <c r="L20" s="13"/>
      <c r="M20" s="13"/>
      <c r="N20" s="13"/>
      <c r="O20" s="13"/>
      <c r="P20" s="13"/>
      <c r="Q20" s="13"/>
      <c r="R20" s="13"/>
    </row>
    <row r="21" spans="2:18" x14ac:dyDescent="0.25">
      <c r="B21" s="145" t="str">
        <f>IF('Invoer subsidie 2024'!B16=0,"",'Invoer subsidie 2024'!B16)</f>
        <v/>
      </c>
      <c r="C21" s="146" t="str">
        <f>IF('Invoer subsidie 2024'!C16=0,"",'Invoer subsidie 2024'!C16)</f>
        <v/>
      </c>
      <c r="D21" s="147" t="str">
        <f>IF('Invoer subsidie 2024'!D16=0,"",'Invoer subsidie 2024'!D16)</f>
        <v/>
      </c>
      <c r="E21" s="54"/>
      <c r="F21" s="134" t="str">
        <f t="shared" si="0"/>
        <v/>
      </c>
      <c r="G21" s="34" t="str">
        <f>IF(D21="","",Brondata!$D$2)</f>
        <v/>
      </c>
      <c r="H21" s="38" t="str">
        <f t="shared" si="1"/>
        <v/>
      </c>
    </row>
    <row r="22" spans="2:18" x14ac:dyDescent="0.25">
      <c r="B22" s="145" t="str">
        <f>IF('Invoer subsidie 2024'!B17=0,"",'Invoer subsidie 2024'!B17)</f>
        <v/>
      </c>
      <c r="C22" s="146" t="str">
        <f>IF('Invoer subsidie 2024'!C17=0,"",'Invoer subsidie 2024'!C17)</f>
        <v/>
      </c>
      <c r="D22" s="147" t="str">
        <f>IF('Invoer subsidie 2024'!D17=0,"",'Invoer subsidie 2024'!D17)</f>
        <v/>
      </c>
      <c r="E22" s="54"/>
      <c r="F22" s="134" t="str">
        <f t="shared" si="0"/>
        <v/>
      </c>
      <c r="G22" s="34" t="str">
        <f>IF(D22="","",Brondata!$D$2)</f>
        <v/>
      </c>
      <c r="H22" s="38" t="str">
        <f t="shared" si="1"/>
        <v/>
      </c>
    </row>
    <row r="23" spans="2:18" x14ac:dyDescent="0.25">
      <c r="B23" s="145" t="str">
        <f>IF('Invoer subsidie 2024'!B18=0,"",'Invoer subsidie 2024'!B18)</f>
        <v/>
      </c>
      <c r="C23" s="146" t="str">
        <f>IF('Invoer subsidie 2024'!C18=0,"",'Invoer subsidie 2024'!C18)</f>
        <v/>
      </c>
      <c r="D23" s="147" t="str">
        <f>IF('Invoer subsidie 2024'!D18=0,"",'Invoer subsidie 2024'!D18)</f>
        <v/>
      </c>
      <c r="E23" s="54"/>
      <c r="F23" s="134" t="str">
        <f t="shared" si="0"/>
        <v/>
      </c>
      <c r="G23" s="34" t="str">
        <f>IF(D23="","",Brondata!$D$2)</f>
        <v/>
      </c>
      <c r="H23" s="38" t="str">
        <f t="shared" si="1"/>
        <v/>
      </c>
    </row>
    <row r="24" spans="2:18" x14ac:dyDescent="0.25">
      <c r="B24" s="145" t="str">
        <f>IF('Invoer subsidie 2024'!B19=0,"",'Invoer subsidie 2024'!B19)</f>
        <v/>
      </c>
      <c r="C24" s="146" t="str">
        <f>IF('Invoer subsidie 2024'!C19=0,"",'Invoer subsidie 2024'!C19)</f>
        <v/>
      </c>
      <c r="D24" s="147" t="str">
        <f>IF('Invoer subsidie 2024'!D19=0,"",'Invoer subsidie 2024'!D19)</f>
        <v/>
      </c>
      <c r="E24" s="54"/>
      <c r="F24" s="134" t="str">
        <f t="shared" si="0"/>
        <v/>
      </c>
      <c r="G24" s="34" t="str">
        <f>IF(D24="","",Brondata!$D$2)</f>
        <v/>
      </c>
      <c r="H24" s="38" t="str">
        <f t="shared" si="1"/>
        <v/>
      </c>
    </row>
    <row r="25" spans="2:18" x14ac:dyDescent="0.25">
      <c r="B25" s="145" t="str">
        <f>IF('Invoer subsidie 2024'!B20=0,"",'Invoer subsidie 2024'!B20)</f>
        <v/>
      </c>
      <c r="C25" s="146" t="str">
        <f>IF('Invoer subsidie 2024'!C20=0,"",'Invoer subsidie 2024'!C20)</f>
        <v/>
      </c>
      <c r="D25" s="147" t="str">
        <f>IF('Invoer subsidie 2024'!D20=0,"",'Invoer subsidie 2024'!D20)</f>
        <v/>
      </c>
      <c r="E25" s="54"/>
      <c r="F25" s="134" t="str">
        <f t="shared" si="0"/>
        <v/>
      </c>
      <c r="G25" s="34" t="str">
        <f>IF(D25="","",Brondata!$D$2)</f>
        <v/>
      </c>
      <c r="H25" s="38" t="str">
        <f t="shared" si="1"/>
        <v/>
      </c>
    </row>
    <row r="26" spans="2:18" x14ac:dyDescent="0.25">
      <c r="B26" s="145" t="str">
        <f>IF('Invoer subsidie 2024'!B21=0,"",'Invoer subsidie 2024'!B21)</f>
        <v/>
      </c>
      <c r="C26" s="146" t="str">
        <f>IF('Invoer subsidie 2024'!C21=0,"",'Invoer subsidie 2024'!C21)</f>
        <v/>
      </c>
      <c r="D26" s="147" t="str">
        <f>IF('Invoer subsidie 2024'!D21=0,"",'Invoer subsidie 2024'!D21)</f>
        <v/>
      </c>
      <c r="E26" s="54"/>
      <c r="F26" s="135" t="str">
        <f t="shared" si="0"/>
        <v/>
      </c>
      <c r="G26" s="34" t="str">
        <f>IF(D26="","",Brondata!$D$2)</f>
        <v/>
      </c>
      <c r="H26" s="38" t="str">
        <f t="shared" si="1"/>
        <v/>
      </c>
    </row>
    <row r="27" spans="2:18" x14ac:dyDescent="0.25">
      <c r="B27" s="145" t="str">
        <f>IF('Invoer subsidie 2024'!B22=0,"",'Invoer subsidie 2024'!B22)</f>
        <v/>
      </c>
      <c r="C27" s="146" t="str">
        <f>IF('Invoer subsidie 2024'!C22=0,"",'Invoer subsidie 2024'!C22)</f>
        <v/>
      </c>
      <c r="D27" s="147" t="str">
        <f>IF('Invoer subsidie 2024'!D22=0,"",'Invoer subsidie 2024'!D22)</f>
        <v/>
      </c>
      <c r="E27" s="54"/>
      <c r="F27" s="135" t="str">
        <f t="shared" si="0"/>
        <v/>
      </c>
      <c r="G27" s="34" t="str">
        <f>IF(D27="","",Brondata!$D$2)</f>
        <v/>
      </c>
      <c r="H27" s="38" t="str">
        <f t="shared" si="1"/>
        <v/>
      </c>
    </row>
    <row r="28" spans="2:18" x14ac:dyDescent="0.25">
      <c r="B28" s="145" t="str">
        <f>IF('Invoer subsidie 2024'!B23=0,"",'Invoer subsidie 2024'!B23)</f>
        <v/>
      </c>
      <c r="C28" s="146" t="str">
        <f>IF('Invoer subsidie 2024'!C23=0,"",'Invoer subsidie 2024'!C23)</f>
        <v/>
      </c>
      <c r="D28" s="147" t="str">
        <f>IF('Invoer subsidie 2024'!D23=0,"",'Invoer subsidie 2024'!D23)</f>
        <v/>
      </c>
      <c r="E28" s="54"/>
      <c r="F28" s="135" t="str">
        <f t="shared" si="0"/>
        <v/>
      </c>
      <c r="G28" s="34" t="str">
        <f>IF(D28="","",Brondata!$D$2)</f>
        <v/>
      </c>
      <c r="H28" s="38" t="str">
        <f t="shared" si="1"/>
        <v/>
      </c>
    </row>
    <row r="29" spans="2:18" x14ac:dyDescent="0.25">
      <c r="B29" s="145" t="str">
        <f>IF('Invoer subsidie 2024'!B24=0,"",'Invoer subsidie 2024'!B24)</f>
        <v/>
      </c>
      <c r="C29" s="146" t="str">
        <f>IF('Invoer subsidie 2024'!C24=0,"",'Invoer subsidie 2024'!C24)</f>
        <v/>
      </c>
      <c r="D29" s="147" t="str">
        <f>IF('Invoer subsidie 2024'!D24=0,"",'Invoer subsidie 2024'!D24)</f>
        <v/>
      </c>
      <c r="E29" s="54"/>
      <c r="F29" s="135" t="str">
        <f t="shared" si="0"/>
        <v/>
      </c>
      <c r="G29" s="34" t="str">
        <f>IF(D29="","",Brondata!$D$2)</f>
        <v/>
      </c>
      <c r="H29" s="38" t="str">
        <f t="shared" si="1"/>
        <v/>
      </c>
    </row>
    <row r="30" spans="2:18" x14ac:dyDescent="0.25">
      <c r="B30" s="145" t="str">
        <f>IF('Invoer subsidie 2024'!B25=0,"",'Invoer subsidie 2024'!B25)</f>
        <v/>
      </c>
      <c r="C30" s="146" t="str">
        <f>IF('Invoer subsidie 2024'!C25=0,"",'Invoer subsidie 2024'!C25)</f>
        <v/>
      </c>
      <c r="D30" s="147" t="str">
        <f>IF('Invoer subsidie 2024'!D25=0,"",'Invoer subsidie 2024'!D25)</f>
        <v/>
      </c>
      <c r="E30" s="54"/>
      <c r="F30" s="135" t="str">
        <f t="shared" si="0"/>
        <v/>
      </c>
      <c r="G30" s="34" t="str">
        <f>IF(D30="","",Brondata!$D$2)</f>
        <v/>
      </c>
      <c r="H30" s="38" t="str">
        <f t="shared" si="1"/>
        <v/>
      </c>
    </row>
    <row r="31" spans="2:18" x14ac:dyDescent="0.25">
      <c r="B31" s="145" t="str">
        <f>IF('Invoer subsidie 2024'!B26=0,"",'Invoer subsidie 2024'!B26)</f>
        <v/>
      </c>
      <c r="C31" s="146" t="str">
        <f>IF('Invoer subsidie 2024'!C26=0,"",'Invoer subsidie 2024'!C26)</f>
        <v/>
      </c>
      <c r="D31" s="147" t="str">
        <f>IF('Invoer subsidie 2024'!D26=0,"",'Invoer subsidie 2024'!D26)</f>
        <v/>
      </c>
      <c r="E31" s="54"/>
      <c r="F31" s="135" t="str">
        <f t="shared" si="0"/>
        <v/>
      </c>
      <c r="G31" s="34" t="str">
        <f>IF(D31="","",Brondata!$D$2)</f>
        <v/>
      </c>
      <c r="H31" s="38" t="str">
        <f t="shared" si="1"/>
        <v/>
      </c>
    </row>
    <row r="32" spans="2:18" x14ac:dyDescent="0.25">
      <c r="B32" s="145" t="str">
        <f>IF('Invoer subsidie 2024'!B27=0,"",'Invoer subsidie 2024'!B27)</f>
        <v/>
      </c>
      <c r="C32" s="146" t="str">
        <f>IF('Invoer subsidie 2024'!C27=0,"",'Invoer subsidie 2024'!C27)</f>
        <v/>
      </c>
      <c r="D32" s="147" t="str">
        <f>IF('Invoer subsidie 2024'!D27=0,"",'Invoer subsidie 2024'!D27)</f>
        <v/>
      </c>
      <c r="E32" s="54"/>
      <c r="F32" s="135" t="str">
        <f t="shared" si="0"/>
        <v/>
      </c>
      <c r="G32" s="34" t="str">
        <f>IF(D32="","",Brondata!$D$2)</f>
        <v/>
      </c>
      <c r="H32" s="38" t="str">
        <f t="shared" si="1"/>
        <v/>
      </c>
    </row>
    <row r="33" spans="1:8" x14ac:dyDescent="0.25">
      <c r="B33" s="145" t="str">
        <f>IF('Invoer subsidie 2024'!B28=0,"",'Invoer subsidie 2024'!B28)</f>
        <v/>
      </c>
      <c r="C33" s="146" t="str">
        <f>IF('Invoer subsidie 2024'!C28=0,"",'Invoer subsidie 2024'!C28)</f>
        <v/>
      </c>
      <c r="D33" s="147" t="str">
        <f>IF('Invoer subsidie 2024'!D28=0,"",'Invoer subsidie 2024'!D28)</f>
        <v/>
      </c>
      <c r="E33" s="54"/>
      <c r="F33" s="135" t="str">
        <f t="shared" si="0"/>
        <v/>
      </c>
      <c r="G33" s="34" t="str">
        <f>IF(D33="","",Brondata!$D$2)</f>
        <v/>
      </c>
      <c r="H33" s="38" t="str">
        <f t="shared" si="1"/>
        <v/>
      </c>
    </row>
    <row r="34" spans="1:8" x14ac:dyDescent="0.25">
      <c r="B34" s="145" t="str">
        <f>IF('Invoer subsidie 2024'!B29=0,"",'Invoer subsidie 2024'!B29)</f>
        <v/>
      </c>
      <c r="C34" s="146" t="str">
        <f>IF('Invoer subsidie 2024'!C29=0,"",'Invoer subsidie 2024'!C29)</f>
        <v/>
      </c>
      <c r="D34" s="147" t="str">
        <f>IF('Invoer subsidie 2024'!D29=0,"",'Invoer subsidie 2024'!D29)</f>
        <v/>
      </c>
      <c r="E34" s="54"/>
      <c r="F34" s="135" t="str">
        <f t="shared" si="0"/>
        <v/>
      </c>
      <c r="G34" s="34" t="str">
        <f>IF(D34="","",Brondata!$D$2)</f>
        <v/>
      </c>
      <c r="H34" s="38" t="str">
        <f t="shared" si="1"/>
        <v/>
      </c>
    </row>
    <row r="35" spans="1:8" x14ac:dyDescent="0.25">
      <c r="B35" s="145" t="str">
        <f>IF('Invoer subsidie 2024'!B30=0,"",'Invoer subsidie 2024'!B30)</f>
        <v/>
      </c>
      <c r="C35" s="146" t="str">
        <f>IF('Invoer subsidie 2024'!C30=0,"",'Invoer subsidie 2024'!C30)</f>
        <v/>
      </c>
      <c r="D35" s="147" t="str">
        <f>IF('Invoer subsidie 2024'!D30=0,"",'Invoer subsidie 2024'!D30)</f>
        <v/>
      </c>
      <c r="E35" s="54"/>
      <c r="F35" s="135" t="str">
        <f t="shared" si="0"/>
        <v/>
      </c>
      <c r="G35" s="34" t="str">
        <f>IF(D35="","",Brondata!$D$2)</f>
        <v/>
      </c>
      <c r="H35" s="38" t="str">
        <f t="shared" si="1"/>
        <v/>
      </c>
    </row>
    <row r="36" spans="1:8" ht="15.75" thickBot="1" x14ac:dyDescent="0.3">
      <c r="B36" s="145" t="str">
        <f>IF('Invoer subsidie 2024'!B31=0,"",'Invoer subsidie 2024'!B31)</f>
        <v/>
      </c>
      <c r="C36" s="146" t="str">
        <f>IF('Invoer subsidie 2024'!C31=0,"",'Invoer subsidie 2024'!C31)</f>
        <v/>
      </c>
      <c r="D36" s="147" t="str">
        <f>IF('Invoer subsidie 2024'!D31=0,"",'Invoer subsidie 2024'!D31)</f>
        <v/>
      </c>
      <c r="E36" s="55"/>
      <c r="F36" s="136" t="str">
        <f t="shared" si="0"/>
        <v/>
      </c>
      <c r="G36" s="39" t="str">
        <f>IF(D36="","",Brondata!$D$2)</f>
        <v/>
      </c>
      <c r="H36" s="40" t="str">
        <f t="shared" si="1"/>
        <v/>
      </c>
    </row>
    <row r="37" spans="1:8" ht="15.75" thickBot="1" x14ac:dyDescent="0.3">
      <c r="B37" s="227"/>
      <c r="C37" s="228"/>
      <c r="D37" s="237"/>
      <c r="E37" s="137">
        <f>SUM(E15:E36)</f>
        <v>0</v>
      </c>
      <c r="F37" s="138"/>
      <c r="G37" s="139"/>
      <c r="H37" s="140">
        <f>SUM(H15:H36)</f>
        <v>0</v>
      </c>
    </row>
    <row r="39" spans="1:8" x14ac:dyDescent="0.25">
      <c r="A39" s="13"/>
      <c r="B39" s="13"/>
      <c r="C39" s="13"/>
      <c r="D39" s="13"/>
      <c r="E39" s="13"/>
      <c r="F39" s="13"/>
      <c r="G39" s="13"/>
      <c r="H39" s="13"/>
    </row>
    <row r="40" spans="1:8" x14ac:dyDescent="0.25">
      <c r="A40" s="13"/>
      <c r="B40" s="141"/>
      <c r="C40" s="233"/>
      <c r="D40" s="233"/>
      <c r="E40" s="233"/>
      <c r="F40" s="233"/>
      <c r="G40" s="233"/>
      <c r="H40" s="13"/>
    </row>
    <row r="41" spans="1:8" x14ac:dyDescent="0.25">
      <c r="A41" s="13"/>
      <c r="B41" s="124"/>
      <c r="C41" s="233"/>
      <c r="D41" s="233"/>
      <c r="E41" s="233"/>
      <c r="F41" s="233"/>
      <c r="G41" s="233"/>
      <c r="H41" s="13"/>
    </row>
    <row r="42" spans="1:8" x14ac:dyDescent="0.25">
      <c r="A42" s="13"/>
      <c r="B42" s="124"/>
      <c r="C42" s="233"/>
      <c r="D42" s="233"/>
      <c r="E42" s="233"/>
      <c r="F42" s="233"/>
      <c r="G42" s="233"/>
      <c r="H42" s="13"/>
    </row>
    <row r="43" spans="1:8" x14ac:dyDescent="0.25">
      <c r="A43" s="13"/>
      <c r="B43" s="142"/>
      <c r="C43" s="233"/>
      <c r="D43" s="233"/>
      <c r="E43" s="233"/>
      <c r="F43" s="233"/>
      <c r="G43" s="233"/>
      <c r="H43" s="13"/>
    </row>
    <row r="44" spans="1:8" x14ac:dyDescent="0.25">
      <c r="A44" s="13"/>
      <c r="B44" s="142"/>
      <c r="C44" s="233"/>
      <c r="D44" s="233"/>
      <c r="E44" s="233"/>
      <c r="F44" s="233"/>
      <c r="G44" s="233"/>
      <c r="H44" s="13"/>
    </row>
    <row r="45" spans="1:8" x14ac:dyDescent="0.25">
      <c r="A45" s="13"/>
      <c r="B45" s="142"/>
      <c r="C45" s="233"/>
      <c r="D45" s="233"/>
      <c r="E45" s="233"/>
      <c r="F45" s="233"/>
      <c r="G45" s="233"/>
      <c r="H45" s="13"/>
    </row>
    <row r="46" spans="1:8" x14ac:dyDescent="0.25">
      <c r="A46" s="13"/>
      <c r="B46" s="124"/>
      <c r="C46" s="233"/>
      <c r="D46" s="233"/>
      <c r="E46" s="233"/>
      <c r="F46" s="233"/>
      <c r="G46" s="233"/>
      <c r="H46" s="13"/>
    </row>
    <row r="47" spans="1:8" x14ac:dyDescent="0.25">
      <c r="A47" s="13"/>
      <c r="B47" s="142"/>
      <c r="C47" s="233"/>
      <c r="D47" s="233"/>
      <c r="E47" s="233"/>
      <c r="F47" s="233"/>
      <c r="G47" s="233"/>
      <c r="H47" s="13"/>
    </row>
    <row r="48" spans="1:8" x14ac:dyDescent="0.25">
      <c r="A48" s="13"/>
      <c r="B48" s="141"/>
      <c r="C48" s="233"/>
      <c r="D48" s="233"/>
      <c r="E48" s="233"/>
      <c r="F48" s="233"/>
      <c r="G48" s="233"/>
      <c r="H48" s="13"/>
    </row>
    <row r="49" spans="1:8" x14ac:dyDescent="0.25">
      <c r="A49" s="13"/>
      <c r="B49" s="141"/>
      <c r="C49" s="233"/>
      <c r="D49" s="233"/>
      <c r="E49" s="233"/>
      <c r="F49" s="143"/>
      <c r="G49" s="143"/>
      <c r="H49" s="13"/>
    </row>
    <row r="50" spans="1:8" x14ac:dyDescent="0.25">
      <c r="A50" s="13"/>
      <c r="B50" s="144"/>
      <c r="C50" s="232"/>
      <c r="D50" s="232"/>
      <c r="E50" s="232"/>
      <c r="F50" s="13"/>
      <c r="G50" s="13"/>
      <c r="H50" s="13"/>
    </row>
    <row r="51" spans="1:8" x14ac:dyDescent="0.25">
      <c r="A51" s="13"/>
      <c r="B51" s="144"/>
      <c r="C51" s="232"/>
      <c r="D51" s="232"/>
      <c r="E51" s="232"/>
      <c r="F51" s="13"/>
      <c r="G51" s="13"/>
      <c r="H51" s="13"/>
    </row>
    <row r="52" spans="1:8" x14ac:dyDescent="0.25">
      <c r="A52" s="13"/>
      <c r="B52" s="144"/>
      <c r="C52" s="232"/>
      <c r="D52" s="232"/>
      <c r="E52" s="232"/>
      <c r="F52" s="13"/>
      <c r="G52" s="13"/>
      <c r="H52" s="13"/>
    </row>
    <row r="53" spans="1:8" x14ac:dyDescent="0.25">
      <c r="A53" s="13"/>
      <c r="B53" s="13"/>
      <c r="C53" s="13"/>
      <c r="D53" s="13"/>
      <c r="E53" s="13"/>
      <c r="F53" s="13"/>
      <c r="G53" s="13"/>
      <c r="H53" s="13"/>
    </row>
  </sheetData>
  <sheetProtection sheet="1"/>
  <mergeCells count="22">
    <mergeCell ref="C1:D1"/>
    <mergeCell ref="F3:G3"/>
    <mergeCell ref="F4:G4"/>
    <mergeCell ref="F5:G6"/>
    <mergeCell ref="H5:H6"/>
    <mergeCell ref="C2:D2"/>
    <mergeCell ref="B13:B14"/>
    <mergeCell ref="C13:C14"/>
    <mergeCell ref="D13:D14"/>
    <mergeCell ref="F13:H13"/>
    <mergeCell ref="B37:D37"/>
    <mergeCell ref="C40:G40"/>
    <mergeCell ref="C41:G41"/>
    <mergeCell ref="C42:G42"/>
    <mergeCell ref="C43:G43"/>
    <mergeCell ref="C44:G44"/>
    <mergeCell ref="C50:E52"/>
    <mergeCell ref="C45:G45"/>
    <mergeCell ref="C46:G46"/>
    <mergeCell ref="C47:G47"/>
    <mergeCell ref="C48:G48"/>
    <mergeCell ref="C49:E49"/>
  </mergeCells>
  <dataValidations count="1">
    <dataValidation allowBlank="1" showInputMessage="1" showErrorMessage="1" prompt="Bij 100% wordt het totaalbedrag als voorschot uitgekeerd. Om te voorkomen dat er later te veel terugbetaald moet worden, kan ervoor gekozen worden om een lager percentage van het totaalbedrag als voorschot uit te laten keren. Denk aan 85% of 90%." sqref="H4" xr:uid="{4120C2BD-BECE-4591-AA58-1236B0E7F0EF}"/>
  </dataValidations>
  <pageMargins left="0.7" right="0.7" top="0.75" bottom="0.75" header="0.3" footer="0.3"/>
  <pageSetup paperSize="9" scale="4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BFF75-1C93-42AF-BD14-C3898C1593A7}">
  <dimension ref="A1:T19"/>
  <sheetViews>
    <sheetView showGridLines="0" showRowColHeaders="0" tabSelected="1" zoomScaleNormal="100" workbookViewId="0">
      <selection activeCell="J4" sqref="J4"/>
    </sheetView>
  </sheetViews>
  <sheetFormatPr defaultColWidth="8.85546875" defaultRowHeight="15" x14ac:dyDescent="0.25"/>
  <cols>
    <col min="1" max="1" width="2.85546875" customWidth="1"/>
    <col min="2" max="2" width="13.85546875" customWidth="1"/>
    <col min="3" max="3" width="11.85546875" customWidth="1"/>
    <col min="4" max="4" width="9.140625" customWidth="1"/>
    <col min="5" max="6" width="10.85546875" customWidth="1"/>
    <col min="7" max="7" width="13.42578125" customWidth="1"/>
    <col min="8" max="8" width="9" customWidth="1"/>
    <col min="9" max="9" width="2.85546875" customWidth="1"/>
    <col min="10" max="10" width="9" customWidth="1"/>
    <col min="11" max="11" width="8" customWidth="1"/>
    <col min="12" max="12" width="6.85546875" customWidth="1"/>
    <col min="13" max="13" width="12.85546875" customWidth="1"/>
    <col min="14" max="14" width="12.85546875" style="5" customWidth="1"/>
    <col min="15" max="15" width="3.85546875" customWidth="1"/>
    <col min="17" max="17" width="9.85546875" customWidth="1"/>
    <col min="18" max="18" width="6.85546875" style="4" customWidth="1"/>
    <col min="19" max="20" width="13.85546875" customWidth="1"/>
  </cols>
  <sheetData>
    <row r="1" spans="1:20" ht="16.5" thickBot="1" x14ac:dyDescent="0.3">
      <c r="B1" s="51" t="s">
        <v>0</v>
      </c>
      <c r="C1" s="196" t="str">
        <f>Brondata!$A$2</f>
        <v>IJsselstein</v>
      </c>
      <c r="D1" s="197"/>
    </row>
    <row r="2" spans="1:20" ht="15.75" thickBot="1" x14ac:dyDescent="0.3">
      <c r="B2" s="246" t="s">
        <v>46</v>
      </c>
      <c r="C2" s="247"/>
      <c r="D2" s="247"/>
      <c r="E2" s="247"/>
      <c r="F2" s="247"/>
      <c r="G2" s="247"/>
      <c r="H2" s="247"/>
      <c r="I2" s="247"/>
      <c r="J2" s="247"/>
      <c r="K2" s="247"/>
      <c r="L2" s="247"/>
      <c r="M2" s="247"/>
      <c r="N2" s="247"/>
      <c r="O2" s="247"/>
      <c r="P2" s="247"/>
      <c r="Q2" s="247"/>
      <c r="R2" s="247"/>
      <c r="S2" s="247"/>
      <c r="T2" s="248"/>
    </row>
    <row r="3" spans="1:20" s="7" customFormat="1" ht="45" x14ac:dyDescent="0.25">
      <c r="B3" s="12" t="s">
        <v>47</v>
      </c>
      <c r="C3" s="9" t="s">
        <v>48</v>
      </c>
      <c r="D3" s="9" t="s">
        <v>49</v>
      </c>
      <c r="E3" s="9" t="s">
        <v>50</v>
      </c>
      <c r="F3" s="9" t="s">
        <v>51</v>
      </c>
      <c r="G3" s="9" t="s">
        <v>52</v>
      </c>
      <c r="H3" s="11" t="s">
        <v>53</v>
      </c>
      <c r="I3" s="10"/>
      <c r="J3" s="12" t="s">
        <v>54</v>
      </c>
      <c r="K3" s="9" t="s">
        <v>55</v>
      </c>
      <c r="L3" s="9" t="s">
        <v>56</v>
      </c>
      <c r="M3" s="9" t="s">
        <v>34</v>
      </c>
      <c r="N3" s="11" t="s">
        <v>57</v>
      </c>
      <c r="O3" s="10"/>
      <c r="P3" s="249" t="s">
        <v>58</v>
      </c>
      <c r="Q3" s="250"/>
      <c r="R3" s="9" t="s">
        <v>56</v>
      </c>
      <c r="S3" s="9" t="s">
        <v>34</v>
      </c>
      <c r="T3" s="8" t="s">
        <v>59</v>
      </c>
    </row>
    <row r="4" spans="1:20" s="6" customFormat="1" x14ac:dyDescent="0.25">
      <c r="B4" s="44" t="s">
        <v>60</v>
      </c>
      <c r="C4" s="45" t="s">
        <v>35</v>
      </c>
      <c r="D4" s="46" t="s">
        <v>35</v>
      </c>
      <c r="E4" s="41">
        <v>9.65</v>
      </c>
      <c r="F4" s="41">
        <f>IF(Brondata!E2="Nee",0,Brondata!$F$2)</f>
        <v>0</v>
      </c>
      <c r="G4" s="41"/>
      <c r="H4" s="42">
        <f>F4</f>
        <v>0</v>
      </c>
      <c r="I4"/>
      <c r="J4" s="148" t="str">
        <f>Brondata!$I$2</f>
        <v>8</v>
      </c>
      <c r="K4" s="48">
        <v>40</v>
      </c>
      <c r="L4" s="48">
        <f t="shared" ref="L4:L9" si="0">K4*J4</f>
        <v>320</v>
      </c>
      <c r="M4" s="48"/>
      <c r="N4" s="42">
        <f t="shared" ref="N4:N9" si="1">L4*H4</f>
        <v>0</v>
      </c>
      <c r="O4"/>
      <c r="P4" s="251" t="s">
        <v>61</v>
      </c>
      <c r="Q4" s="252"/>
      <c r="R4" s="48">
        <f>L4</f>
        <v>320</v>
      </c>
      <c r="S4" s="41"/>
      <c r="T4" s="42">
        <f>N4</f>
        <v>0</v>
      </c>
    </row>
    <row r="5" spans="1:20" s="6" customFormat="1" x14ac:dyDescent="0.25">
      <c r="B5" s="44" t="s">
        <v>62</v>
      </c>
      <c r="C5" s="45" t="s">
        <v>35</v>
      </c>
      <c r="D5" s="46" t="s">
        <v>35</v>
      </c>
      <c r="E5" s="41">
        <v>9.65</v>
      </c>
      <c r="F5" s="41">
        <f>Brondata!$F$2</f>
        <v>0</v>
      </c>
      <c r="G5" s="73">
        <f>Brondata!$H$2</f>
        <v>1.01</v>
      </c>
      <c r="H5" s="42">
        <f>E5-G5+F5</f>
        <v>8.64</v>
      </c>
      <c r="I5"/>
      <c r="J5" s="148" t="str">
        <f>Brondata!$I$2</f>
        <v>8</v>
      </c>
      <c r="K5" s="48">
        <v>40</v>
      </c>
      <c r="L5" s="48">
        <f t="shared" si="0"/>
        <v>320</v>
      </c>
      <c r="M5" s="49">
        <f>L5*G5</f>
        <v>323.2</v>
      </c>
      <c r="N5" s="42">
        <f t="shared" si="1"/>
        <v>2764.8</v>
      </c>
      <c r="O5"/>
      <c r="P5" s="251" t="s">
        <v>63</v>
      </c>
      <c r="Q5" s="252"/>
      <c r="R5" s="48">
        <f>L5</f>
        <v>320</v>
      </c>
      <c r="S5" s="41">
        <f>M5</f>
        <v>323.2</v>
      </c>
      <c r="T5" s="42">
        <f>N5</f>
        <v>2764.8</v>
      </c>
    </row>
    <row r="6" spans="1:20" s="6" customFormat="1" x14ac:dyDescent="0.25">
      <c r="B6" s="251" t="s">
        <v>60</v>
      </c>
      <c r="C6" s="252" t="s">
        <v>64</v>
      </c>
      <c r="D6" s="46" t="s">
        <v>35</v>
      </c>
      <c r="E6" s="41">
        <v>9.65</v>
      </c>
      <c r="F6" s="41">
        <f>Brondata!$G$2</f>
        <v>1.54</v>
      </c>
      <c r="G6" s="41"/>
      <c r="H6" s="42">
        <f>F6</f>
        <v>1.54</v>
      </c>
      <c r="I6"/>
      <c r="J6" s="148" t="str">
        <f>Brondata!$I$2</f>
        <v>8</v>
      </c>
      <c r="K6" s="48">
        <v>40</v>
      </c>
      <c r="L6" s="48">
        <f t="shared" si="0"/>
        <v>320</v>
      </c>
      <c r="M6" s="48"/>
      <c r="N6" s="42">
        <f t="shared" si="1"/>
        <v>492.8</v>
      </c>
      <c r="O6"/>
      <c r="P6" s="251" t="s">
        <v>65</v>
      </c>
      <c r="Q6" s="252"/>
      <c r="R6" s="257">
        <f>L6+L7</f>
        <v>640</v>
      </c>
      <c r="S6" s="259"/>
      <c r="T6" s="253">
        <f>N6+N7</f>
        <v>4073.6000000000004</v>
      </c>
    </row>
    <row r="7" spans="1:20" s="6" customFormat="1" x14ac:dyDescent="0.25">
      <c r="B7" s="251"/>
      <c r="C7" s="252"/>
      <c r="D7" s="46" t="s">
        <v>36</v>
      </c>
      <c r="E7" s="41">
        <v>9.65</v>
      </c>
      <c r="F7" s="41">
        <f>Brondata!$G$2</f>
        <v>1.54</v>
      </c>
      <c r="G7" s="75"/>
      <c r="H7" s="42">
        <f>E7+F7</f>
        <v>11.190000000000001</v>
      </c>
      <c r="I7"/>
      <c r="J7" s="148" t="str">
        <f>Brondata!$J$2</f>
        <v>8</v>
      </c>
      <c r="K7" s="48">
        <v>40</v>
      </c>
      <c r="L7" s="48">
        <f t="shared" si="0"/>
        <v>320</v>
      </c>
      <c r="M7" s="48"/>
      <c r="N7" s="42">
        <f t="shared" si="1"/>
        <v>3580.8</v>
      </c>
      <c r="O7"/>
      <c r="P7" s="251"/>
      <c r="Q7" s="252"/>
      <c r="R7" s="261">
        <f>L7</f>
        <v>320</v>
      </c>
      <c r="S7" s="259"/>
      <c r="T7" s="253"/>
    </row>
    <row r="8" spans="1:20" s="6" customFormat="1" x14ac:dyDescent="0.25">
      <c r="B8" s="251" t="s">
        <v>62</v>
      </c>
      <c r="C8" s="252" t="s">
        <v>64</v>
      </c>
      <c r="D8" s="46" t="s">
        <v>35</v>
      </c>
      <c r="E8" s="41">
        <v>9.65</v>
      </c>
      <c r="F8" s="78">
        <f>Brondata!$G$2</f>
        <v>1.54</v>
      </c>
      <c r="G8" s="73">
        <f>Brondata!$H$2</f>
        <v>1.01</v>
      </c>
      <c r="H8" s="74">
        <f>E8-G8+F8</f>
        <v>10.18</v>
      </c>
      <c r="I8"/>
      <c r="J8" s="148" t="str">
        <f>Brondata!$I$2</f>
        <v>8</v>
      </c>
      <c r="K8" s="48">
        <v>40</v>
      </c>
      <c r="L8" s="48">
        <f t="shared" si="0"/>
        <v>320</v>
      </c>
      <c r="M8" s="49">
        <f>L8*G8</f>
        <v>323.2</v>
      </c>
      <c r="N8" s="42">
        <f t="shared" si="1"/>
        <v>3257.6</v>
      </c>
      <c r="O8"/>
      <c r="P8" s="251" t="s">
        <v>66</v>
      </c>
      <c r="Q8" s="252"/>
      <c r="R8" s="257">
        <f>L8+L9</f>
        <v>640</v>
      </c>
      <c r="S8" s="259">
        <f>M8+M9</f>
        <v>323.2</v>
      </c>
      <c r="T8" s="253">
        <f>N8+N9</f>
        <v>6838.4</v>
      </c>
    </row>
    <row r="9" spans="1:20" s="6" customFormat="1" ht="15.75" thickBot="1" x14ac:dyDescent="0.3">
      <c r="B9" s="255"/>
      <c r="C9" s="256"/>
      <c r="D9" s="47" t="s">
        <v>36</v>
      </c>
      <c r="E9" s="76">
        <v>9.65</v>
      </c>
      <c r="F9" s="79">
        <f>Brondata!$G$2</f>
        <v>1.54</v>
      </c>
      <c r="G9" s="77"/>
      <c r="H9" s="43">
        <f>E9+F9</f>
        <v>11.190000000000001</v>
      </c>
      <c r="I9"/>
      <c r="J9" s="148" t="str">
        <f>Brondata!$J$2</f>
        <v>8</v>
      </c>
      <c r="K9" s="50">
        <v>40</v>
      </c>
      <c r="L9" s="50">
        <f t="shared" si="0"/>
        <v>320</v>
      </c>
      <c r="M9" s="50"/>
      <c r="N9" s="43">
        <f t="shared" si="1"/>
        <v>3580.8</v>
      </c>
      <c r="O9"/>
      <c r="P9" s="255"/>
      <c r="Q9" s="256"/>
      <c r="R9" s="258">
        <f>L9</f>
        <v>320</v>
      </c>
      <c r="S9" s="260" t="e">
        <f>SUMIF(D:D,P9,H:H)+SUMIF(D:D,P9,#REF!)</f>
        <v>#REF!</v>
      </c>
      <c r="T9" s="254"/>
    </row>
    <row r="11" spans="1:20" ht="15.75" thickBot="1" x14ac:dyDescent="0.3">
      <c r="A11" s="13"/>
      <c r="B11" t="s">
        <v>11</v>
      </c>
      <c r="D11" s="13"/>
      <c r="E11" s="13"/>
    </row>
    <row r="12" spans="1:20" ht="15.75" thickBot="1" x14ac:dyDescent="0.3">
      <c r="A12" s="13"/>
      <c r="B12" s="92" t="s">
        <v>13</v>
      </c>
      <c r="C12" s="93"/>
      <c r="D12" s="93"/>
      <c r="E12" s="94"/>
    </row>
    <row r="13" spans="1:20" x14ac:dyDescent="0.25">
      <c r="A13" s="13"/>
      <c r="B13" s="13"/>
      <c r="C13" s="13"/>
      <c r="D13" s="13"/>
      <c r="E13" s="13"/>
    </row>
    <row r="14" spans="1:20" x14ac:dyDescent="0.25">
      <c r="A14" s="13"/>
      <c r="B14" s="13"/>
      <c r="C14" s="13"/>
      <c r="D14" s="13"/>
      <c r="E14" s="13"/>
    </row>
    <row r="15" spans="1:20" x14ac:dyDescent="0.25">
      <c r="A15" s="13"/>
      <c r="B15" s="13"/>
      <c r="C15" s="13"/>
      <c r="D15" s="13"/>
      <c r="E15" s="13"/>
      <c r="F15" s="96"/>
    </row>
    <row r="16" spans="1:20" x14ac:dyDescent="0.25">
      <c r="A16" s="13"/>
      <c r="B16" s="13"/>
      <c r="C16" s="13"/>
      <c r="D16" s="13"/>
      <c r="E16" s="13"/>
    </row>
    <row r="17" spans="1:5" x14ac:dyDescent="0.25">
      <c r="A17" s="13"/>
      <c r="B17" s="13"/>
      <c r="C17" s="13"/>
      <c r="D17" s="13"/>
      <c r="E17" s="13"/>
    </row>
    <row r="18" spans="1:5" x14ac:dyDescent="0.25">
      <c r="A18" s="13"/>
      <c r="B18" s="13"/>
      <c r="C18" s="13"/>
      <c r="D18" s="13"/>
      <c r="E18" s="13"/>
    </row>
    <row r="19" spans="1:5" x14ac:dyDescent="0.25">
      <c r="A19" s="13"/>
      <c r="B19" s="13"/>
      <c r="C19" s="13"/>
      <c r="D19" s="13"/>
      <c r="E19" s="13"/>
    </row>
  </sheetData>
  <sheetProtection algorithmName="SHA-512" hashValue="ac+MwE4JbU6/B/6L22AoNUf+qTsJOuSsrtFiVdPX0iW4SKwLQb7uDqfnZdq1EoNDe/BJjWs+9PvPYcVxkxjg6Q==" saltValue="bYm0tW5CYbRU8myNuWTLVA==" spinCount="100000" sheet="1" selectLockedCells="1"/>
  <mergeCells count="17">
    <mergeCell ref="T6:T7"/>
    <mergeCell ref="T8:T9"/>
    <mergeCell ref="B8:B9"/>
    <mergeCell ref="C8:C9"/>
    <mergeCell ref="P8:Q9"/>
    <mergeCell ref="R8:R9"/>
    <mergeCell ref="S8:S9"/>
    <mergeCell ref="B6:B7"/>
    <mergeCell ref="C6:C7"/>
    <mergeCell ref="P6:Q7"/>
    <mergeCell ref="R6:R7"/>
    <mergeCell ref="S6:S7"/>
    <mergeCell ref="C1:D1"/>
    <mergeCell ref="B2:T2"/>
    <mergeCell ref="P3:Q3"/>
    <mergeCell ref="P4:Q4"/>
    <mergeCell ref="P5:Q5"/>
  </mergeCells>
  <pageMargins left="0.7" right="0.7" top="0.75" bottom="0.75" header="0.3" footer="0.3"/>
  <pageSetup paperSize="9" scale="4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43EB1-8BB6-4D60-984A-2592335C6414}">
  <dimension ref="A1:J2"/>
  <sheetViews>
    <sheetView workbookViewId="0">
      <selection activeCell="F6" sqref="F6"/>
    </sheetView>
  </sheetViews>
  <sheetFormatPr defaultRowHeight="15" x14ac:dyDescent="0.25"/>
  <cols>
    <col min="1" max="1" width="14" bestFit="1" customWidth="1"/>
    <col min="2" max="4" width="11" bestFit="1" customWidth="1"/>
    <col min="5" max="5" width="15" bestFit="1" customWidth="1"/>
    <col min="6" max="7" width="12.28515625" bestFit="1" customWidth="1"/>
    <col min="8" max="8" width="22.28515625" bestFit="1" customWidth="1"/>
    <col min="9" max="9" width="12.28515625" bestFit="1" customWidth="1"/>
  </cols>
  <sheetData>
    <row r="1" spans="1:10" ht="69" customHeight="1" x14ac:dyDescent="0.25">
      <c r="A1" s="33" t="s">
        <v>67</v>
      </c>
      <c r="B1" s="149" t="s">
        <v>22</v>
      </c>
      <c r="C1" s="149" t="s">
        <v>68</v>
      </c>
      <c r="D1" s="149" t="s">
        <v>69</v>
      </c>
      <c r="E1" s="149" t="s">
        <v>70</v>
      </c>
      <c r="F1" s="149" t="s">
        <v>71</v>
      </c>
      <c r="G1" s="149" t="s">
        <v>72</v>
      </c>
      <c r="H1" s="33" t="s">
        <v>73</v>
      </c>
      <c r="I1" s="150" t="s">
        <v>74</v>
      </c>
      <c r="J1" s="150" t="s">
        <v>75</v>
      </c>
    </row>
    <row r="2" spans="1:10" x14ac:dyDescent="0.25">
      <c r="A2" s="152" t="s">
        <v>77</v>
      </c>
      <c r="B2" s="32">
        <v>1</v>
      </c>
      <c r="C2" s="32">
        <v>1</v>
      </c>
      <c r="D2" s="151">
        <v>44</v>
      </c>
      <c r="E2" s="33" t="s">
        <v>76</v>
      </c>
      <c r="F2" s="5">
        <v>0</v>
      </c>
      <c r="G2">
        <v>1.54</v>
      </c>
      <c r="H2" s="5">
        <v>1.01</v>
      </c>
      <c r="I2" s="153" t="s">
        <v>78</v>
      </c>
      <c r="J2" s="153" t="s">
        <v>78</v>
      </c>
    </row>
  </sheetData>
  <dataValidations count="3">
    <dataValidation type="decimal" allowBlank="1" showInputMessage="1" showErrorMessage="1" sqref="F2:H2" xr:uid="{AC7FCB02-03B9-4A39-A64D-B55BE6E7896D}">
      <formula1>0</formula1>
      <formula2>10</formula2>
    </dataValidation>
    <dataValidation type="decimal" allowBlank="1" showInputMessage="1" showErrorMessage="1" sqref="D2" xr:uid="{24C920A0-0468-4279-8634-54D585288239}">
      <formula1>0</formula1>
      <formula2>100</formula2>
    </dataValidation>
    <dataValidation type="list" allowBlank="1" showInputMessage="1" showErrorMessage="1" sqref="E2" xr:uid="{90707A4B-5544-4361-9451-157BB31EE0E2}">
      <formula1>"Ja, Nee"</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ADADCCC7F8D3645B8189B50A80D3246" ma:contentTypeVersion="22" ma:contentTypeDescription="Een nieuw document maken." ma:contentTypeScope="" ma:versionID="9c25d04a760e3f6634e995cab3fc0f71">
  <xsd:schema xmlns:xsd="http://www.w3.org/2001/XMLSchema" xmlns:xs="http://www.w3.org/2001/XMLSchema" xmlns:p="http://schemas.microsoft.com/office/2006/metadata/properties" xmlns:ns1="http://schemas.microsoft.com/sharepoint/v3" xmlns:ns2="ced366d4-6c86-4869-a156-4564a87dc085" xmlns:ns3="cacf1fdb-b0d5-48e9-97ce-196245446e3e" targetNamespace="http://schemas.microsoft.com/office/2006/metadata/properties" ma:root="true" ma:fieldsID="2e251acb5513b8e252d47e4d619ab7e2" ns1:_="" ns2:_="" ns3:_="">
    <xsd:import namespace="http://schemas.microsoft.com/sharepoint/v3"/>
    <xsd:import namespace="ced366d4-6c86-4869-a156-4564a87dc085"/>
    <xsd:import namespace="cacf1fdb-b0d5-48e9-97ce-196245446e3e"/>
    <xsd:element name="properties">
      <xsd:complexType>
        <xsd:sequence>
          <xsd:element name="documentManagement">
            <xsd:complexType>
              <xsd:all>
                <xsd:element ref="ns1:PublishingStartDate" minOccurs="0"/>
                <xsd:element ref="ns1:PublishingExpirationDate" minOccurs="0"/>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AutoTags" minOccurs="0"/>
                <xsd:element ref="ns3:MediaServiceDateTaken"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2:TaxCatchAll" minOccurs="0"/>
                <xsd:element ref="ns3:lcf76f155ced4ddcb4097134ff3c332f"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Begindatum van de planning" ma:description="Geplande begindatum is een sitekolom die door de publicatiefunctie gemaakt wordt. Het wordt gebruikt om een specifieke datum en tijd op te geven waarop de pagina voor het eerst verschijnt voor sitebezoekers." ma:internalName="PublishingStartDate">
      <xsd:simpleType>
        <xsd:restriction base="dms:Unknown"/>
      </xsd:simpleType>
    </xsd:element>
    <xsd:element name="PublishingExpirationDate" ma:index="9" nillable="true" ma:displayName="Einddatum van de planning" ma:description="Geplande einddatum is een sitekolom die door de publicatiefunctie gemaakt wordt. Het wordt gebruikt om een specifieke datum en tijd op te geven waarop de pagina niet langer verschijnt voor sitebezoeke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ed366d4-6c86-4869-a156-4564a87dc085" elementFormDefault="qualified">
    <xsd:import namespace="http://schemas.microsoft.com/office/2006/documentManagement/types"/>
    <xsd:import namespace="http://schemas.microsoft.com/office/infopath/2007/PartnerControls"/>
    <xsd:element name="SharedWithUsers" ma:index="10"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description="" ma:internalName="SharedWithDetails" ma:readOnly="true">
      <xsd:simpleType>
        <xsd:restriction base="dms:Note">
          <xsd:maxLength value="255"/>
        </xsd:restriction>
      </xsd:simpleType>
    </xsd:element>
    <xsd:element name="LastSharedByUser" ma:index="12" nillable="true" ma:displayName="Laatst gedeeld, per gebruiker" ma:description="" ma:internalName="LastSharedByUser" ma:readOnly="true">
      <xsd:simpleType>
        <xsd:restriction base="dms:Note">
          <xsd:maxLength value="255"/>
        </xsd:restriction>
      </xsd:simpleType>
    </xsd:element>
    <xsd:element name="LastSharedByTime" ma:index="13"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7d25ee0f-9d47-4764-affb-33f208de2d1a}" ma:internalName="TaxCatchAll" ma:showField="CatchAllData" ma:web="ced366d4-6c86-4869-a156-4564a87dc08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acf1fdb-b0d5-48e9-97ce-196245446e3e" elementFormDefault="qualified">
    <xsd:import namespace="http://schemas.microsoft.com/office/2006/documentManagement/types"/>
    <xsd:import namespace="http://schemas.microsoft.com/office/infopath/2007/PartnerControls"/>
    <xsd:element name="MediaServiceMetadata" ma:index="14" nillable="true" ma:displayName="MediaServiceMetadata" ma:description="" ma:hidden="true" ma:internalName="MediaServiceMetadata" ma:readOnly="true">
      <xsd:simpleType>
        <xsd:restriction base="dms:Note"/>
      </xsd:simpleType>
    </xsd:element>
    <xsd:element name="MediaServiceFastMetadata" ma:index="15" nillable="true" ma:displayName="MediaServiceFastMetadata" ma:description="" ma:hidden="true" ma:internalName="MediaServiceFastMetadata" ma:readOnly="true">
      <xsd:simpleType>
        <xsd:restriction base="dms:Note"/>
      </xsd:simpleType>
    </xsd:element>
    <xsd:element name="MediaServiceAutoTags" ma:index="16" nillable="true" ma:displayName="MediaServiceAutoTags" ma:description="" ma:internalName="MediaServiceAutoTags" ma:readOnly="true">
      <xsd:simpleType>
        <xsd:restriction base="dms:Text"/>
      </xsd:simpleType>
    </xsd:element>
    <xsd:element name="MediaServiceDateTaken" ma:index="17" nillable="true" ma:displayName="MediaServiceDateTaken" ma:description="" ma:hidden="true" ma:internalName="MediaServiceDateTaken" ma:readOnly="true">
      <xsd:simpleType>
        <xsd:restriction base="dms:Text"/>
      </xsd:simpleType>
    </xsd:element>
    <xsd:element name="MediaServiceLocation" ma:index="18" nillable="true" ma:displayName="MediaServiceLocation" ma:internalName="MediaServiceLocation" ma:readOnly="true">
      <xsd:simpleType>
        <xsd:restriction base="dms:Text"/>
      </xsd:simpleType>
    </xsd:element>
    <xsd:element name="MediaServiceOCR" ma:index="19" nillable="true" ma:displayName="MediaServiceOCR"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Afbeeldingtags" ma:readOnly="false" ma:fieldId="{5cf76f15-5ced-4ddc-b409-7134ff3c332f}" ma:taxonomyMulti="true" ma:sspId="578af706-f171-40a0-bafd-70f43e66174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ced366d4-6c86-4869-a156-4564a87dc085">
      <UserInfo>
        <DisplayName>Manou Willems</DisplayName>
        <AccountId>2234</AccountId>
        <AccountType/>
      </UserInfo>
      <UserInfo>
        <DisplayName>Freya Gerbrandy</DisplayName>
        <AccountId>413</AccountId>
        <AccountType/>
      </UserInfo>
      <UserInfo>
        <DisplayName>Sebastiaan Baauw</DisplayName>
        <AccountId>85</AccountId>
        <AccountType/>
      </UserInfo>
      <UserInfo>
        <DisplayName>Yentl Melssen</DisplayName>
        <AccountId>1355</AccountId>
        <AccountType/>
      </UserInfo>
    </SharedWithUsers>
    <TaxCatchAll xmlns="ced366d4-6c86-4869-a156-4564a87dc085" xsi:nil="true"/>
    <lcf76f155ced4ddcb4097134ff3c332f xmlns="cacf1fdb-b0d5-48e9-97ce-196245446e3e">
      <Terms xmlns="http://schemas.microsoft.com/office/infopath/2007/PartnerControls"/>
    </lcf76f155ced4ddcb4097134ff3c332f>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4F23D17-816E-4B44-9203-34305460D2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ed366d4-6c86-4869-a156-4564a87dc085"/>
    <ds:schemaRef ds:uri="cacf1fdb-b0d5-48e9-97ce-196245446e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F277A6-70AC-4367-AFF3-FACB459CF88F}">
  <ds:schemaRefs>
    <ds:schemaRef ds:uri="http://schemas.microsoft.com/sharepoint/v3/contenttype/forms"/>
  </ds:schemaRefs>
</ds:datastoreItem>
</file>

<file path=customXml/itemProps3.xml><?xml version="1.0" encoding="utf-8"?>
<ds:datastoreItem xmlns:ds="http://schemas.openxmlformats.org/officeDocument/2006/customXml" ds:itemID="{A11FE9FA-BCCE-4639-BDC8-838C89767804}">
  <ds:schemaRefs>
    <ds:schemaRef ds:uri="http://schemas.microsoft.com/office/2006/metadata/properties"/>
    <ds:schemaRef ds:uri="http://schemas.microsoft.com/office/infopath/2007/PartnerControls"/>
    <ds:schemaRef ds:uri="ced366d4-6c86-4869-a156-4564a87dc085"/>
    <ds:schemaRef ds:uri="cacf1fdb-b0d5-48e9-97ce-196245446e3e"/>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5</vt:i4>
      </vt:variant>
      <vt:variant>
        <vt:lpstr>Benoemde bereiken</vt:lpstr>
      </vt:variant>
      <vt:variant>
        <vt:i4>4</vt:i4>
      </vt:variant>
    </vt:vector>
  </HeadingPairs>
  <TitlesOfParts>
    <vt:vector size="9" baseType="lpstr">
      <vt:lpstr>Totaaloverzicht</vt:lpstr>
      <vt:lpstr>Invoer subsidie 2024</vt:lpstr>
      <vt:lpstr>Invoer subsidie HBO-eis</vt:lpstr>
      <vt:lpstr>Calculaties subsidie 2024</vt:lpstr>
      <vt:lpstr>Brondata</vt:lpstr>
      <vt:lpstr>'Calculaties subsidie 2024'!Afdrukbereik</vt:lpstr>
      <vt:lpstr>'Invoer subsidie 2024'!Afdrukbereik</vt:lpstr>
      <vt:lpstr>'Invoer subsidie HBO-eis'!Afdrukbereik</vt:lpstr>
      <vt:lpstr>Totaaloverzicht!Afdrukbereik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Innovatie nul13 Team</dc:creator>
  <cp:keywords/>
  <dc:description/>
  <cp:lastModifiedBy>Valentine Versteegen</cp:lastModifiedBy>
  <cp:revision/>
  <dcterms:created xsi:type="dcterms:W3CDTF">2020-04-27T06:44:41Z</dcterms:created>
  <dcterms:modified xsi:type="dcterms:W3CDTF">2023-10-04T09:09:10Z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0x0101000DF5AE3A8F63D746A7EB6B4C44802197</vt:lpwstr>
  </property>
  <property fmtid="{D5CDD505-2E9C-101B-9397-08002B2CF9AE}" pid="3" name="MediaServiceImageTags">
    <vt:lpwstr/>
  </property>
</Properties>
</file>